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 на 01.09.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2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исправила , чтобы было 36,29 всего</t>
        </r>
      </text>
    </comment>
  </commentList>
</comments>
</file>

<file path=xl/sharedStrings.xml><?xml version="1.0" encoding="utf-8"?>
<sst xmlns="http://schemas.openxmlformats.org/spreadsheetml/2006/main" count="113" uniqueCount="91">
  <si>
    <t>№</t>
  </si>
  <si>
    <t>Директор</t>
  </si>
  <si>
    <t>1.01.</t>
  </si>
  <si>
    <t>ИТОГО</t>
  </si>
  <si>
    <t>Ведущий бухгалтер</t>
  </si>
  <si>
    <t>Итого АУП</t>
  </si>
  <si>
    <t>Педагогический персонал</t>
  </si>
  <si>
    <t>Учебно-вспомогательный персонал</t>
  </si>
  <si>
    <t>Итого УВП</t>
  </si>
  <si>
    <t>Обслуживающий персонал</t>
  </si>
  <si>
    <t>Итого ОП</t>
  </si>
  <si>
    <t>Главный бухгалтер</t>
  </si>
  <si>
    <t>Заведующий складом</t>
  </si>
  <si>
    <t>Зам.директора (по УВР)</t>
  </si>
  <si>
    <t>количество ставок на дату</t>
  </si>
  <si>
    <t>Наименование должности</t>
  </si>
  <si>
    <t>Инспектор по кадрам</t>
  </si>
  <si>
    <t>Руководиитель кадровой службы</t>
  </si>
  <si>
    <t>(личная подпись)</t>
  </si>
  <si>
    <t>ФОТ по окладам</t>
  </si>
  <si>
    <t>Н.А.Парамонова</t>
  </si>
  <si>
    <t>Административный персонал</t>
  </si>
  <si>
    <t>Итого ПП</t>
  </si>
  <si>
    <t>Медицинский персонал</t>
  </si>
  <si>
    <t>ср.год</t>
  </si>
  <si>
    <t xml:space="preserve">Выплаты </t>
  </si>
  <si>
    <t>компенсационные выплаты</t>
  </si>
  <si>
    <t>персональные выплаты</t>
  </si>
  <si>
    <t>Стимулирующие выплаты</t>
  </si>
  <si>
    <t>Коэф-ты 60%</t>
  </si>
  <si>
    <t>Штат в количестве-</t>
  </si>
  <si>
    <t>единиц</t>
  </si>
  <si>
    <t>Среднегодовая штат.численность</t>
  </si>
  <si>
    <t>из них:</t>
  </si>
  <si>
    <t>штат основных работников</t>
  </si>
  <si>
    <t>штат работников , принятых на период летней компании</t>
  </si>
  <si>
    <t>штат работников по приносящей доход деятельности</t>
  </si>
  <si>
    <t>Ведущий бухгалтер*</t>
  </si>
  <si>
    <t>Техник*</t>
  </si>
  <si>
    <t>Специалист по охране труда*</t>
  </si>
  <si>
    <t>Вожатый*</t>
  </si>
  <si>
    <t>Библиотекарь*</t>
  </si>
  <si>
    <t>Старший воспитатель*</t>
  </si>
  <si>
    <t>Воспитатель (подменный)*</t>
  </si>
  <si>
    <t>Воспитатель*</t>
  </si>
  <si>
    <t>Концертмейстер*</t>
  </si>
  <si>
    <t>Педагог-организатор*</t>
  </si>
  <si>
    <t>Педагог дополнительного образования*</t>
  </si>
  <si>
    <t>Инструктор по физической культуре*</t>
  </si>
  <si>
    <t>Медицинская сестра*</t>
  </si>
  <si>
    <t>Врач*</t>
  </si>
  <si>
    <t>Рабочий по компл.обсл.и ремонту зд.*</t>
  </si>
  <si>
    <t>Слесарь-электрик*</t>
  </si>
  <si>
    <t>Дворник*</t>
  </si>
  <si>
    <t>Зам.директора по безопасности*</t>
  </si>
  <si>
    <t>Дворник**</t>
  </si>
  <si>
    <t>Рабочий по компл.обсл.и ремонту зд.**</t>
  </si>
  <si>
    <t>Монтажник СТС и О**</t>
  </si>
  <si>
    <t>Сторож**</t>
  </si>
  <si>
    <t>Унифицированная форма №Т-3              Утверждена Постановлением Госкомстата России  от 05.01.2004 №1</t>
  </si>
  <si>
    <t>Код</t>
  </si>
  <si>
    <t xml:space="preserve">Муниципальное автономное  учреждение дополнительного образования  </t>
  </si>
  <si>
    <t>Форма по ОКУД</t>
  </si>
  <si>
    <t>0301017</t>
  </si>
  <si>
    <t>по ОКПО</t>
  </si>
  <si>
    <t>(наименование организации)</t>
  </si>
  <si>
    <t xml:space="preserve">Номер документа </t>
  </si>
  <si>
    <t>Дата составления</t>
  </si>
  <si>
    <t>ШТАТНОЕ РАСПИСАНИЕ</t>
  </si>
  <si>
    <t>УТВЕРЖДЕНО</t>
  </si>
  <si>
    <t>Приказом организации</t>
  </si>
  <si>
    <t xml:space="preserve">Штат в количестве </t>
  </si>
  <si>
    <t>детский оздоровительно-образовательный центр "Горный"  (МАУ ДО ДООЦ "Горный")</t>
  </si>
  <si>
    <t>31.05</t>
  </si>
  <si>
    <t>Примечание</t>
  </si>
  <si>
    <t>3</t>
  </si>
  <si>
    <t>4</t>
  </si>
  <si>
    <t>5</t>
  </si>
  <si>
    <t>Оклад, должностной оклад, ставка зарплаты</t>
  </si>
  <si>
    <t>Всего   в  месяц((гр7+гр8+гр9+гр10+гр11)*гр4)</t>
  </si>
  <si>
    <t>графы 8-11 нач-тся на основании Утвержденного Положения об оплате труда работников МАУ ДО ДООЦ "Горный"</t>
  </si>
  <si>
    <t>штат работников , принятых на период летней компании*</t>
  </si>
  <si>
    <t>штат работников по приносящей доход деятельности**</t>
  </si>
  <si>
    <t>единицы</t>
  </si>
  <si>
    <t>Зам.директора (по АХЧ)**</t>
  </si>
  <si>
    <t>Зам.директора (по УВР)**</t>
  </si>
  <si>
    <t>Зам.директора (по УВР)*</t>
  </si>
  <si>
    <t>Примечание: среднегодовая ставка зам.директора по УВР по основной деятельности и от приносящей доход деятельности рассчитана из расчета 9 месяцев.</t>
  </si>
  <si>
    <t xml:space="preserve">                     Среднегодовая ставка должностей по летней компании рассчитана из расчета 3 месяцев.</t>
  </si>
  <si>
    <r>
      <t>№__</t>
    </r>
    <r>
      <rPr>
        <b/>
        <u val="single"/>
        <sz val="10"/>
        <rFont val="Arial Cyr"/>
        <family val="0"/>
      </rPr>
      <t>61 К</t>
    </r>
    <r>
      <rPr>
        <b/>
        <sz val="10"/>
        <rFont val="Arial Cyr"/>
        <family val="0"/>
      </rPr>
      <t>__ от ___</t>
    </r>
    <r>
      <rPr>
        <b/>
        <u val="single"/>
        <sz val="10"/>
        <rFont val="Arial Cyr"/>
        <family val="0"/>
      </rPr>
      <t>25.08.</t>
    </r>
    <r>
      <rPr>
        <b/>
        <sz val="10"/>
        <rFont val="Arial Cyr"/>
        <family val="0"/>
      </rPr>
      <t>_2023г</t>
    </r>
  </si>
  <si>
    <t>А.Д.Буракова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</si>
</sst>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;[Red]\-#,##0.0_р_."/>
    <numFmt numFmtId="173" formatCode="0.0"/>
    <numFmt numFmtId="174" formatCode="#,##0_ ;\-#,##0\ "/>
    <numFmt numFmtId="175" formatCode="#,##0.00_р_."/>
    <numFmt numFmtId="176" formatCode="[$-FC19]d\ mmmm\ yyyy\ &quot;г.&quot;"/>
    <numFmt numFmtId="177" formatCode="_-* #,##0.0000_р_._-;\-* #,##0.0000_р_._-;_-* &quot;-&quot;??_р_._-;_-@_-"/>
    <numFmt numFmtId="178" formatCode="#,##0.0000"/>
    <numFmt numFmtId="179" formatCode="#,##0.0"/>
    <numFmt numFmtId="180" formatCode="#,##0.00_ ;\-#,##0.00\ "/>
    <numFmt numFmtId="181" formatCode="#,##0.000"/>
    <numFmt numFmtId="182" formatCode="0.0000"/>
  </numFmts>
  <fonts count="63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1" fillId="0" borderId="0" xfId="60" applyFont="1" applyAlignment="1">
      <alignment/>
    </xf>
    <xf numFmtId="0" fontId="1" fillId="0" borderId="0" xfId="0" applyFont="1" applyAlignment="1">
      <alignment/>
    </xf>
    <xf numFmtId="38" fontId="1" fillId="0" borderId="0" xfId="60" applyNumberFormat="1" applyFont="1" applyBorder="1" applyAlignment="1">
      <alignment horizontal="center"/>
    </xf>
    <xf numFmtId="38" fontId="1" fillId="0" borderId="0" xfId="60" applyNumberFormat="1" applyFont="1" applyAlignment="1">
      <alignment horizontal="center"/>
    </xf>
    <xf numFmtId="43" fontId="1" fillId="0" borderId="10" xfId="60" applyFont="1" applyFill="1" applyBorder="1" applyAlignment="1">
      <alignment horizontal="left"/>
    </xf>
    <xf numFmtId="2" fontId="1" fillId="0" borderId="10" xfId="60" applyNumberFormat="1" applyFont="1" applyFill="1" applyBorder="1" applyAlignment="1">
      <alignment horizontal="center"/>
    </xf>
    <xf numFmtId="2" fontId="1" fillId="0" borderId="11" xfId="6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6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60" applyNumberFormat="1" applyFont="1" applyFill="1" applyBorder="1" applyAlignment="1">
      <alignment horizontal="center"/>
    </xf>
    <xf numFmtId="43" fontId="6" fillId="0" borderId="12" xfId="60" applyFont="1" applyFill="1" applyBorder="1" applyAlignment="1">
      <alignment horizontal="left"/>
    </xf>
    <xf numFmtId="43" fontId="1" fillId="0" borderId="11" xfId="60" applyFont="1" applyFill="1" applyBorder="1" applyAlignment="1">
      <alignment/>
    </xf>
    <xf numFmtId="43" fontId="4" fillId="0" borderId="0" xfId="60" applyFont="1" applyFill="1" applyBorder="1" applyAlignment="1">
      <alignment horizontal="left"/>
    </xf>
    <xf numFmtId="43" fontId="2" fillId="0" borderId="0" xfId="60" applyFont="1" applyAlignment="1">
      <alignment/>
    </xf>
    <xf numFmtId="43" fontId="9" fillId="0" borderId="0" xfId="60" applyFont="1" applyAlignment="1">
      <alignment horizontal="center"/>
    </xf>
    <xf numFmtId="2" fontId="1" fillId="0" borderId="14" xfId="6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2" fillId="0" borderId="15" xfId="60" applyNumberFormat="1" applyFont="1" applyFill="1" applyBorder="1" applyAlignment="1">
      <alignment horizontal="center"/>
    </xf>
    <xf numFmtId="43" fontId="1" fillId="0" borderId="11" xfId="6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8" fontId="2" fillId="0" borderId="0" xfId="6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18" xfId="6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43" fontId="9" fillId="0" borderId="0" xfId="60" applyFont="1" applyFill="1" applyAlignment="1">
      <alignment/>
    </xf>
    <xf numFmtId="38" fontId="1" fillId="0" borderId="10" xfId="6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60" applyFont="1" applyFill="1" applyBorder="1" applyAlignment="1">
      <alignment/>
    </xf>
    <xf numFmtId="38" fontId="1" fillId="0" borderId="0" xfId="60" applyNumberFormat="1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38" fontId="1" fillId="0" borderId="10" xfId="60" applyNumberFormat="1" applyFont="1" applyFill="1" applyBorder="1" applyAlignment="1">
      <alignment horizontal="center"/>
    </xf>
    <xf numFmtId="2" fontId="2" fillId="0" borderId="19" xfId="6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38" fontId="2" fillId="0" borderId="0" xfId="6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43" fontId="2" fillId="0" borderId="21" xfId="6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43" fontId="3" fillId="0" borderId="21" xfId="60" applyFont="1" applyBorder="1" applyAlignment="1">
      <alignment/>
    </xf>
    <xf numFmtId="2" fontId="2" fillId="0" borderId="19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right"/>
    </xf>
    <xf numFmtId="2" fontId="1" fillId="0" borderId="0" xfId="6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0" fillId="0" borderId="0" xfId="0" applyNumberFormat="1" applyAlignment="1">
      <alignment/>
    </xf>
    <xf numFmtId="0" fontId="10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0" fontId="10" fillId="0" borderId="25" xfId="0" applyFont="1" applyBorder="1" applyAlignment="1">
      <alignment/>
    </xf>
    <xf numFmtId="0" fontId="0" fillId="0" borderId="26" xfId="0" applyBorder="1" applyAlignment="1">
      <alignment/>
    </xf>
    <xf numFmtId="0" fontId="10" fillId="0" borderId="24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ill="1" applyBorder="1" applyAlignment="1">
      <alignment/>
    </xf>
    <xf numFmtId="2" fontId="1" fillId="9" borderId="12" xfId="60" applyNumberFormat="1" applyFont="1" applyFill="1" applyBorder="1" applyAlignment="1">
      <alignment horizontal="center"/>
    </xf>
    <xf numFmtId="2" fontId="1" fillId="9" borderId="10" xfId="60" applyNumberFormat="1" applyFont="1" applyFill="1" applyBorder="1" applyAlignment="1">
      <alignment horizontal="center"/>
    </xf>
    <xf numFmtId="2" fontId="2" fillId="0" borderId="31" xfId="60" applyNumberFormat="1" applyFont="1" applyFill="1" applyBorder="1" applyAlignment="1">
      <alignment horizontal="center"/>
    </xf>
    <xf numFmtId="4" fontId="2" fillId="0" borderId="31" xfId="60" applyNumberFormat="1" applyFont="1" applyFill="1" applyBorder="1" applyAlignment="1">
      <alignment horizontal="center"/>
    </xf>
    <xf numFmtId="3" fontId="2" fillId="0" borderId="31" xfId="6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43" fontId="3" fillId="0" borderId="31" xfId="60" applyFont="1" applyFill="1" applyBorder="1" applyAlignment="1">
      <alignment horizontal="left"/>
    </xf>
    <xf numFmtId="43" fontId="1" fillId="9" borderId="10" xfId="6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43" fontId="2" fillId="0" borderId="15" xfId="60" applyFont="1" applyFill="1" applyBorder="1" applyAlignment="1">
      <alignment horizontal="left"/>
    </xf>
    <xf numFmtId="43" fontId="2" fillId="0" borderId="32" xfId="60" applyFont="1" applyFill="1" applyBorder="1" applyAlignment="1">
      <alignment horizontal="left"/>
    </xf>
    <xf numFmtId="0" fontId="2" fillId="0" borderId="32" xfId="0" applyFont="1" applyBorder="1" applyAlignment="1">
      <alignment horizontal="center"/>
    </xf>
    <xf numFmtId="43" fontId="3" fillId="0" borderId="15" xfId="60" applyFont="1" applyFill="1" applyBorder="1" applyAlignment="1">
      <alignment horizontal="left"/>
    </xf>
    <xf numFmtId="3" fontId="0" fillId="0" borderId="0" xfId="0" applyNumberFormat="1" applyAlignment="1">
      <alignment/>
    </xf>
    <xf numFmtId="38" fontId="4" fillId="0" borderId="0" xfId="60" applyNumberFormat="1" applyFont="1" applyBorder="1" applyAlignment="1">
      <alignment horizontal="center" vertical="justify"/>
    </xf>
    <xf numFmtId="3" fontId="2" fillId="0" borderId="0" xfId="60" applyNumberFormat="1" applyFont="1" applyFill="1" applyBorder="1" applyAlignment="1">
      <alignment horizontal="right"/>
    </xf>
    <xf numFmtId="3" fontId="1" fillId="0" borderId="0" xfId="6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43" fontId="6" fillId="0" borderId="0" xfId="6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0" borderId="0" xfId="6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3" fontId="2" fillId="0" borderId="21" xfId="60" applyNumberFormat="1" applyFont="1" applyFill="1" applyBorder="1" applyAlignment="1">
      <alignment horizontal="right"/>
    </xf>
    <xf numFmtId="2" fontId="2" fillId="0" borderId="33" xfId="6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Fill="1" applyBorder="1" applyAlignment="1">
      <alignment/>
    </xf>
    <xf numFmtId="4" fontId="1" fillId="0" borderId="0" xfId="60" applyNumberFormat="1" applyFont="1" applyFill="1" applyBorder="1" applyAlignment="1">
      <alignment horizontal="right"/>
    </xf>
    <xf numFmtId="179" fontId="1" fillId="0" borderId="0" xfId="60" applyNumberFormat="1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/>
    </xf>
    <xf numFmtId="2" fontId="1" fillId="0" borderId="34" xfId="60" applyNumberFormat="1" applyFont="1" applyFill="1" applyBorder="1" applyAlignment="1">
      <alignment horizontal="right"/>
    </xf>
    <xf numFmtId="2" fontId="1" fillId="0" borderId="35" xfId="6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38" fontId="4" fillId="0" borderId="13" xfId="60" applyNumberFormat="1" applyFont="1" applyBorder="1" applyAlignment="1">
      <alignment horizontal="center" vertical="justify"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4" fillId="0" borderId="21" xfId="0" applyFont="1" applyBorder="1" applyAlignment="1">
      <alignment horizontal="center" wrapText="1"/>
    </xf>
    <xf numFmtId="49" fontId="11" fillId="0" borderId="21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2" fontId="14" fillId="0" borderId="23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justify"/>
    </xf>
    <xf numFmtId="38" fontId="4" fillId="0" borderId="36" xfId="0" applyNumberFormat="1" applyFont="1" applyFill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49" fontId="3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justify"/>
    </xf>
    <xf numFmtId="38" fontId="4" fillId="0" borderId="15" xfId="0" applyNumberFormat="1" applyFont="1" applyFill="1" applyBorder="1" applyAlignment="1">
      <alignment horizontal="center" vertical="justify"/>
    </xf>
    <xf numFmtId="38" fontId="1" fillId="0" borderId="15" xfId="6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3" fontId="1" fillId="0" borderId="37" xfId="60" applyFont="1" applyFill="1" applyBorder="1" applyAlignment="1">
      <alignment horizontal="left"/>
    </xf>
    <xf numFmtId="2" fontId="1" fillId="0" borderId="34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38" fontId="4" fillId="0" borderId="18" xfId="60" applyNumberFormat="1" applyFont="1" applyBorder="1" applyAlignment="1">
      <alignment horizontal="center" vertical="justify"/>
    </xf>
    <xf numFmtId="1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1" fontId="20" fillId="0" borderId="25" xfId="0" applyNumberFormat="1" applyFont="1" applyBorder="1" applyAlignment="1">
      <alignment/>
    </xf>
    <xf numFmtId="43" fontId="6" fillId="0" borderId="39" xfId="60" applyFont="1" applyFill="1" applyBorder="1" applyAlignment="1">
      <alignment/>
    </xf>
    <xf numFmtId="4" fontId="2" fillId="0" borderId="20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3" fontId="0" fillId="0" borderId="27" xfId="0" applyNumberFormat="1" applyBorder="1" applyAlignment="1">
      <alignment/>
    </xf>
    <xf numFmtId="49" fontId="3" fillId="0" borderId="40" xfId="0" applyNumberFormat="1" applyFont="1" applyFill="1" applyBorder="1" applyAlignment="1">
      <alignment/>
    </xf>
    <xf numFmtId="49" fontId="3" fillId="0" borderId="41" xfId="0" applyNumberFormat="1" applyFont="1" applyFill="1" applyBorder="1" applyAlignment="1">
      <alignment/>
    </xf>
    <xf numFmtId="49" fontId="3" fillId="0" borderId="42" xfId="0" applyNumberFormat="1" applyFont="1" applyFill="1" applyBorder="1" applyAlignment="1">
      <alignment/>
    </xf>
    <xf numFmtId="43" fontId="6" fillId="0" borderId="43" xfId="60" applyFont="1" applyFill="1" applyBorder="1" applyAlignment="1">
      <alignment/>
    </xf>
    <xf numFmtId="43" fontId="6" fillId="0" borderId="23" xfId="60" applyFont="1" applyFill="1" applyBorder="1" applyAlignment="1">
      <alignment/>
    </xf>
    <xf numFmtId="43" fontId="6" fillId="0" borderId="44" xfId="60" applyFont="1" applyFill="1" applyBorder="1" applyAlignment="1">
      <alignment/>
    </xf>
    <xf numFmtId="43" fontId="6" fillId="0" borderId="34" xfId="60" applyFont="1" applyFill="1" applyBorder="1" applyAlignment="1">
      <alignment horizontal="center"/>
    </xf>
    <xf numFmtId="43" fontId="6" fillId="0" borderId="12" xfId="60" applyFont="1" applyBorder="1" applyAlignment="1">
      <alignment horizontal="center"/>
    </xf>
    <xf numFmtId="2" fontId="1" fillId="33" borderId="10" xfId="6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171" fontId="0" fillId="9" borderId="0" xfId="0" applyNumberFormat="1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2" fontId="10" fillId="0" borderId="25" xfId="0" applyNumberFormat="1" applyFont="1" applyFill="1" applyBorder="1" applyAlignment="1">
      <alignment/>
    </xf>
    <xf numFmtId="43" fontId="60" fillId="0" borderId="23" xfId="60" applyFont="1" applyFill="1" applyBorder="1" applyAlignment="1">
      <alignment/>
    </xf>
    <xf numFmtId="43" fontId="60" fillId="0" borderId="39" xfId="60" applyFont="1" applyFill="1" applyBorder="1" applyAlignment="1">
      <alignment/>
    </xf>
    <xf numFmtId="0" fontId="61" fillId="0" borderId="12" xfId="0" applyFont="1" applyBorder="1" applyAlignment="1">
      <alignment/>
    </xf>
    <xf numFmtId="2" fontId="1" fillId="33" borderId="12" xfId="60" applyNumberFormat="1" applyFont="1" applyFill="1" applyBorder="1" applyAlignment="1">
      <alignment horizontal="center"/>
    </xf>
    <xf numFmtId="2" fontId="1" fillId="34" borderId="12" xfId="60" applyNumberFormat="1" applyFont="1" applyFill="1" applyBorder="1" applyAlignment="1">
      <alignment horizontal="center"/>
    </xf>
    <xf numFmtId="43" fontId="1" fillId="34" borderId="10" xfId="60" applyFont="1" applyFill="1" applyBorder="1" applyAlignment="1">
      <alignment horizontal="center"/>
    </xf>
    <xf numFmtId="2" fontId="1" fillId="34" borderId="10" xfId="60" applyNumberFormat="1" applyFont="1" applyFill="1" applyBorder="1" applyAlignment="1">
      <alignment horizontal="center"/>
    </xf>
    <xf numFmtId="2" fontId="1" fillId="34" borderId="14" xfId="60" applyNumberFormat="1" applyFont="1" applyFill="1" applyBorder="1" applyAlignment="1">
      <alignment horizontal="center"/>
    </xf>
    <xf numFmtId="171" fontId="0" fillId="34" borderId="0" xfId="0" applyNumberFormat="1" applyFill="1" applyBorder="1" applyAlignment="1">
      <alignment/>
    </xf>
    <xf numFmtId="181" fontId="1" fillId="0" borderId="0" xfId="0" applyNumberFormat="1" applyFont="1" applyBorder="1" applyAlignment="1">
      <alignment/>
    </xf>
    <xf numFmtId="181" fontId="2" fillId="0" borderId="0" xfId="60" applyNumberFormat="1" applyFont="1" applyFill="1" applyBorder="1" applyAlignment="1">
      <alignment horizontal="right"/>
    </xf>
    <xf numFmtId="43" fontId="1" fillId="34" borderId="11" xfId="60" applyFont="1" applyFill="1" applyBorder="1" applyAlignment="1">
      <alignment horizontal="center"/>
    </xf>
    <xf numFmtId="2" fontId="62" fillId="34" borderId="10" xfId="60" applyNumberFormat="1" applyFont="1" applyFill="1" applyBorder="1" applyAlignment="1">
      <alignment horizontal="center"/>
    </xf>
    <xf numFmtId="2" fontId="62" fillId="9" borderId="10" xfId="60" applyNumberFormat="1" applyFont="1" applyFill="1" applyBorder="1" applyAlignment="1">
      <alignment horizontal="center"/>
    </xf>
    <xf numFmtId="182" fontId="0" fillId="0" borderId="0" xfId="0" applyNumberFormat="1" applyAlignment="1">
      <alignment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11" fillId="0" borderId="27" xfId="0" applyFont="1" applyBorder="1" applyAlignment="1">
      <alignment horizontal="right" wrapText="1"/>
    </xf>
    <xf numFmtId="0" fontId="15" fillId="0" borderId="29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45" xfId="0" applyFont="1" applyBorder="1" applyAlignment="1">
      <alignment horizontal="center" wrapText="1"/>
    </xf>
    <xf numFmtId="0" fontId="14" fillId="0" borderId="0" xfId="0" applyFont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49" fontId="15" fillId="0" borderId="21" xfId="0" applyNumberFormat="1" applyFont="1" applyFill="1" applyBorder="1" applyAlignment="1">
      <alignment horizontal="center" wrapText="1"/>
    </xf>
    <xf numFmtId="14" fontId="15" fillId="0" borderId="20" xfId="0" applyNumberFormat="1" applyFont="1" applyFill="1" applyBorder="1" applyAlignment="1">
      <alignment horizontal="center" wrapText="1"/>
    </xf>
    <xf numFmtId="14" fontId="15" fillId="0" borderId="45" xfId="0" applyNumberFormat="1" applyFont="1" applyFill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35" borderId="23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justify"/>
    </xf>
    <xf numFmtId="0" fontId="3" fillId="0" borderId="36" xfId="0" applyFont="1" applyBorder="1" applyAlignment="1">
      <alignment horizontal="center" vertical="justify"/>
    </xf>
    <xf numFmtId="0" fontId="4" fillId="0" borderId="24" xfId="0" applyFont="1" applyFill="1" applyBorder="1" applyAlignment="1">
      <alignment horizontal="center" vertical="justify"/>
    </xf>
    <xf numFmtId="0" fontId="4" fillId="0" borderId="25" xfId="0" applyFont="1" applyFill="1" applyBorder="1" applyAlignment="1">
      <alignment horizontal="center" vertical="justify"/>
    </xf>
    <xf numFmtId="0" fontId="4" fillId="0" borderId="26" xfId="0" applyFont="1" applyFill="1" applyBorder="1" applyAlignment="1">
      <alignment horizontal="center" vertical="justify"/>
    </xf>
    <xf numFmtId="0" fontId="4" fillId="0" borderId="13" xfId="0" applyFont="1" applyFill="1" applyBorder="1" applyAlignment="1">
      <alignment horizontal="center" vertical="justify"/>
    </xf>
    <xf numFmtId="0" fontId="4" fillId="0" borderId="36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justify"/>
    </xf>
    <xf numFmtId="0" fontId="5" fillId="0" borderId="36" xfId="0" applyFont="1" applyFill="1" applyBorder="1" applyAlignment="1">
      <alignment horizontal="center" vertical="justify"/>
    </xf>
    <xf numFmtId="38" fontId="4" fillId="0" borderId="20" xfId="0" applyNumberFormat="1" applyFont="1" applyFill="1" applyBorder="1" applyAlignment="1">
      <alignment horizontal="center" vertical="justify"/>
    </xf>
    <xf numFmtId="38" fontId="4" fillId="0" borderId="19" xfId="0" applyNumberFormat="1" applyFont="1" applyFill="1" applyBorder="1" applyAlignment="1">
      <alignment horizontal="center" vertical="justify"/>
    </xf>
    <xf numFmtId="38" fontId="4" fillId="0" borderId="13" xfId="60" applyNumberFormat="1" applyFont="1" applyBorder="1" applyAlignment="1">
      <alignment horizontal="center" vertical="justify"/>
    </xf>
    <xf numFmtId="38" fontId="4" fillId="0" borderId="36" xfId="60" applyNumberFormat="1" applyFont="1" applyBorder="1" applyAlignment="1">
      <alignment horizontal="center" vertical="justify"/>
    </xf>
    <xf numFmtId="38" fontId="4" fillId="0" borderId="46" xfId="60" applyNumberFormat="1" applyFont="1" applyBorder="1" applyAlignment="1">
      <alignment horizontal="center" vertical="justify"/>
    </xf>
    <xf numFmtId="38" fontId="4" fillId="0" borderId="47" xfId="60" applyNumberFormat="1" applyFont="1" applyBorder="1" applyAlignment="1">
      <alignment horizontal="center" vertical="justify"/>
    </xf>
    <xf numFmtId="0" fontId="19" fillId="0" borderId="36" xfId="0" applyFont="1" applyBorder="1" applyAlignment="1">
      <alignment horizontal="center" vertical="justify"/>
    </xf>
    <xf numFmtId="0" fontId="19" fillId="0" borderId="31" xfId="0" applyFont="1" applyBorder="1" applyAlignment="1">
      <alignment horizontal="center" vertical="justify"/>
    </xf>
    <xf numFmtId="3" fontId="1" fillId="0" borderId="47" xfId="60" applyNumberFormat="1" applyFont="1" applyFill="1" applyBorder="1" applyAlignment="1">
      <alignment horizontal="center" vertical="justify"/>
    </xf>
    <xf numFmtId="3" fontId="1" fillId="0" borderId="36" xfId="60" applyNumberFormat="1" applyFont="1" applyFill="1" applyBorder="1" applyAlignment="1">
      <alignment horizontal="center" vertical="justify"/>
    </xf>
    <xf numFmtId="3" fontId="1" fillId="0" borderId="31" xfId="60" applyNumberFormat="1" applyFont="1" applyFill="1" applyBorder="1" applyAlignment="1">
      <alignment horizontal="center" vertical="justify"/>
    </xf>
    <xf numFmtId="3" fontId="1" fillId="0" borderId="13" xfId="0" applyNumberFormat="1" applyFont="1" applyFill="1" applyBorder="1" applyAlignment="1">
      <alignment horizontal="center" vertical="justify"/>
    </xf>
    <xf numFmtId="3" fontId="1" fillId="0" borderId="36" xfId="0" applyNumberFormat="1" applyFont="1" applyFill="1" applyBorder="1" applyAlignment="1">
      <alignment horizontal="center" vertical="justify"/>
    </xf>
    <xf numFmtId="3" fontId="1" fillId="0" borderId="31" xfId="0" applyNumberFormat="1" applyFont="1" applyFill="1" applyBorder="1" applyAlignment="1">
      <alignment horizontal="center" vertical="justify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0" fontId="1" fillId="0" borderId="48" xfId="60" applyNumberFormat="1" applyFont="1" applyBorder="1" applyAlignment="1">
      <alignment horizontal="center" vertical="top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tabSelected="1" zoomScalePageLayoutView="0" workbookViewId="0" topLeftCell="A64">
      <selection activeCell="I74" sqref="I74"/>
    </sheetView>
  </sheetViews>
  <sheetFormatPr defaultColWidth="9.00390625" defaultRowHeight="12.75"/>
  <cols>
    <col min="1" max="1" width="3.625" style="0" customWidth="1"/>
    <col min="2" max="2" width="30.875" style="0" customWidth="1"/>
    <col min="3" max="3" width="11.75390625" style="0" customWidth="1"/>
    <col min="4" max="4" width="8.625" style="0" customWidth="1"/>
    <col min="5" max="5" width="7.875" style="0" customWidth="1"/>
    <col min="6" max="6" width="12.25390625" style="0" customWidth="1"/>
    <col min="7" max="9" width="12.75390625" style="0" customWidth="1"/>
    <col min="10" max="10" width="14.625" style="32" customWidth="1"/>
    <col min="11" max="19" width="9.125" style="0" hidden="1" customWidth="1"/>
    <col min="20" max="20" width="6.625" style="0" hidden="1" customWidth="1"/>
    <col min="21" max="32" width="9.125" style="0" hidden="1" customWidth="1"/>
    <col min="33" max="33" width="0.12890625" style="0" customWidth="1"/>
    <col min="34" max="34" width="13.75390625" style="0" customWidth="1"/>
    <col min="35" max="35" width="14.00390625" style="0" customWidth="1"/>
    <col min="36" max="37" width="13.875" style="0" customWidth="1"/>
    <col min="40" max="40" width="26.375" style="0" customWidth="1"/>
  </cols>
  <sheetData>
    <row r="1" spans="1:37" ht="24" customHeight="1" thickBot="1">
      <c r="A1" s="104"/>
      <c r="B1" s="104"/>
      <c r="C1" s="105"/>
      <c r="D1" s="106"/>
      <c r="E1" s="104"/>
      <c r="F1" s="106"/>
      <c r="G1" s="104"/>
      <c r="H1" s="104"/>
      <c r="I1" s="104"/>
      <c r="J1" s="167" t="s">
        <v>59</v>
      </c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13"/>
    </row>
    <row r="2" spans="1:37" ht="16.5" thickBot="1">
      <c r="A2" s="104"/>
      <c r="B2" s="104"/>
      <c r="C2" s="104"/>
      <c r="D2" s="106"/>
      <c r="E2" s="104"/>
      <c r="F2" s="106"/>
      <c r="G2" s="104"/>
      <c r="H2" s="104"/>
      <c r="I2" s="104"/>
      <c r="J2" s="104"/>
      <c r="K2" s="104"/>
      <c r="L2" s="104"/>
      <c r="M2" s="104"/>
      <c r="N2" s="107" t="s">
        <v>60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04"/>
      <c r="AI2" s="107" t="s">
        <v>60</v>
      </c>
      <c r="AJ2" s="107" t="s">
        <v>60</v>
      </c>
      <c r="AK2" s="114"/>
    </row>
    <row r="3" spans="1:37" ht="16.5" customHeight="1" thickBot="1">
      <c r="A3" s="168" t="s">
        <v>61</v>
      </c>
      <c r="B3" s="168"/>
      <c r="C3" s="168"/>
      <c r="D3" s="168"/>
      <c r="E3" s="168"/>
      <c r="F3" s="168"/>
      <c r="G3" s="168"/>
      <c r="H3" s="168"/>
      <c r="I3" s="168"/>
      <c r="J3" s="168"/>
      <c r="K3" s="169" t="s">
        <v>62</v>
      </c>
      <c r="L3" s="169"/>
      <c r="M3" s="170"/>
      <c r="N3" s="108" t="s">
        <v>63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113" t="s">
        <v>62</v>
      </c>
      <c r="AI3" s="108" t="s">
        <v>63</v>
      </c>
      <c r="AJ3" s="108" t="s">
        <v>63</v>
      </c>
      <c r="AK3" s="115"/>
    </row>
    <row r="4" spans="1:37" ht="16.5" thickBot="1">
      <c r="A4" s="171" t="s">
        <v>72</v>
      </c>
      <c r="B4" s="171"/>
      <c r="C4" s="171"/>
      <c r="D4" s="171"/>
      <c r="E4" s="171"/>
      <c r="F4" s="171"/>
      <c r="G4" s="171"/>
      <c r="H4" s="171"/>
      <c r="I4" s="171"/>
      <c r="J4" s="171"/>
      <c r="K4" s="169" t="s">
        <v>64</v>
      </c>
      <c r="L4" s="169"/>
      <c r="M4" s="170"/>
      <c r="N4" s="109">
        <v>95671872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104" t="s">
        <v>64</v>
      </c>
      <c r="AI4" s="109">
        <v>95671872</v>
      </c>
      <c r="AJ4" s="109">
        <v>95671872</v>
      </c>
      <c r="AK4" s="116"/>
    </row>
    <row r="5" spans="1:37" ht="18.75" thickBot="1">
      <c r="A5" s="104"/>
      <c r="B5" s="104"/>
      <c r="C5" s="172" t="s">
        <v>65</v>
      </c>
      <c r="D5" s="172"/>
      <c r="E5" s="172"/>
      <c r="F5" s="172"/>
      <c r="G5" s="172"/>
      <c r="H5" s="104"/>
      <c r="I5" s="104"/>
      <c r="J5" s="104"/>
      <c r="K5" s="104"/>
      <c r="L5" s="104"/>
      <c r="M5" s="104"/>
      <c r="N5" s="104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104"/>
      <c r="AI5" s="104"/>
      <c r="AJ5" s="104"/>
      <c r="AK5" s="104"/>
    </row>
    <row r="6" spans="1:37" ht="15.75" thickBot="1">
      <c r="A6" s="104"/>
      <c r="B6" s="104"/>
      <c r="C6" s="104"/>
      <c r="D6" s="106"/>
      <c r="E6" s="173" t="s">
        <v>66</v>
      </c>
      <c r="F6" s="173"/>
      <c r="G6" s="174" t="s">
        <v>67</v>
      </c>
      <c r="H6" s="175"/>
      <c r="I6" s="104"/>
      <c r="J6" s="104"/>
      <c r="K6" s="104"/>
      <c r="L6" s="104"/>
      <c r="M6" s="104"/>
      <c r="N6" s="104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K6" s="32"/>
    </row>
    <row r="7" spans="1:37" ht="16.5" customHeight="1" thickBot="1">
      <c r="A7" s="104"/>
      <c r="B7" s="176" t="s">
        <v>68</v>
      </c>
      <c r="C7" s="176"/>
      <c r="D7" s="177"/>
      <c r="E7" s="178" t="s">
        <v>75</v>
      </c>
      <c r="F7" s="178"/>
      <c r="G7" s="179">
        <v>45163</v>
      </c>
      <c r="H7" s="180"/>
      <c r="I7" s="181" t="s">
        <v>69</v>
      </c>
      <c r="J7" s="182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K7" s="32"/>
    </row>
    <row r="8" spans="1:37" ht="15" customHeight="1">
      <c r="A8" s="104"/>
      <c r="B8" s="104"/>
      <c r="C8" s="104"/>
      <c r="D8" s="106"/>
      <c r="E8" s="104"/>
      <c r="F8" s="106"/>
      <c r="G8" s="104"/>
      <c r="H8" s="104"/>
      <c r="I8" s="182" t="s">
        <v>70</v>
      </c>
      <c r="J8" s="182"/>
      <c r="K8" s="182"/>
      <c r="L8" s="183"/>
      <c r="M8" s="183"/>
      <c r="N8" s="104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184" t="s">
        <v>89</v>
      </c>
      <c r="AI8" s="184"/>
      <c r="AK8" s="32"/>
    </row>
    <row r="9" spans="1:37" ht="16.5" customHeight="1" thickBot="1">
      <c r="A9" s="104"/>
      <c r="B9" s="185"/>
      <c r="C9" s="186"/>
      <c r="D9" s="186"/>
      <c r="E9" s="186"/>
      <c r="F9" s="186"/>
      <c r="G9" s="104"/>
      <c r="H9" s="104"/>
      <c r="I9" s="187" t="s">
        <v>71</v>
      </c>
      <c r="J9" s="187"/>
      <c r="K9" s="187"/>
      <c r="L9" s="104"/>
      <c r="M9" s="110">
        <f>D69</f>
        <v>0</v>
      </c>
      <c r="N9" s="104" t="s">
        <v>31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112">
        <v>102</v>
      </c>
      <c r="AI9" t="s">
        <v>83</v>
      </c>
      <c r="AK9" s="32"/>
    </row>
    <row r="10" spans="1:37" ht="15.75">
      <c r="A10" s="33"/>
      <c r="B10" s="33"/>
      <c r="C10" s="33"/>
      <c r="D10" s="33"/>
      <c r="E10" s="33"/>
      <c r="F10" s="33"/>
      <c r="G10" s="33"/>
      <c r="H10" s="33"/>
      <c r="I10" s="33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K10" s="32"/>
    </row>
    <row r="11" spans="1:33" ht="13.5" thickBot="1">
      <c r="A11" s="1"/>
      <c r="B11" s="2"/>
      <c r="C11" s="1"/>
      <c r="D11" s="3"/>
      <c r="E11" s="3"/>
      <c r="F11" s="3"/>
      <c r="G11" s="3"/>
      <c r="H11" s="3"/>
      <c r="I11" s="3"/>
      <c r="J11" s="37"/>
      <c r="K11" s="5"/>
      <c r="L11" s="5"/>
      <c r="M11" s="5"/>
      <c r="N11" s="5"/>
      <c r="O11" s="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ht="16.5" customHeight="1" thickBot="1">
      <c r="A12" s="11" t="s">
        <v>0</v>
      </c>
      <c r="B12" s="188" t="s">
        <v>15</v>
      </c>
      <c r="C12" s="190" t="s">
        <v>14</v>
      </c>
      <c r="D12" s="191"/>
      <c r="E12" s="192"/>
      <c r="F12" s="193" t="s">
        <v>78</v>
      </c>
      <c r="G12" s="195" t="s">
        <v>19</v>
      </c>
      <c r="H12" s="197" t="s">
        <v>25</v>
      </c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 t="s">
        <v>79</v>
      </c>
      <c r="AJ12" s="201" t="s">
        <v>74</v>
      </c>
      <c r="AK12" s="84"/>
    </row>
    <row r="13" spans="1:37" ht="56.25" customHeight="1" thickBot="1">
      <c r="A13" s="117"/>
      <c r="B13" s="189"/>
      <c r="C13" s="118" t="s">
        <v>2</v>
      </c>
      <c r="D13" s="118" t="s">
        <v>73</v>
      </c>
      <c r="E13" s="118" t="s">
        <v>24</v>
      </c>
      <c r="F13" s="194"/>
      <c r="G13" s="196"/>
      <c r="H13" s="119" t="s">
        <v>26</v>
      </c>
      <c r="I13" s="119" t="s">
        <v>27</v>
      </c>
      <c r="J13" s="120" t="s">
        <v>28</v>
      </c>
      <c r="K13" s="4"/>
      <c r="L13" s="4"/>
      <c r="M13" s="4"/>
      <c r="N13" s="4"/>
      <c r="O13" s="4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120" t="s">
        <v>29</v>
      </c>
      <c r="AI13" s="200"/>
      <c r="AJ13" s="202"/>
      <c r="AK13" s="84"/>
    </row>
    <row r="14" spans="1:37" ht="14.25" customHeight="1" thickBot="1">
      <c r="A14" s="78">
        <v>1</v>
      </c>
      <c r="B14" s="121">
        <v>2</v>
      </c>
      <c r="C14" s="122" t="s">
        <v>75</v>
      </c>
      <c r="D14" s="122" t="s">
        <v>76</v>
      </c>
      <c r="E14" s="122" t="s">
        <v>77</v>
      </c>
      <c r="F14" s="123">
        <v>6</v>
      </c>
      <c r="G14" s="124">
        <v>7</v>
      </c>
      <c r="H14" s="124">
        <v>8</v>
      </c>
      <c r="I14" s="124">
        <v>9</v>
      </c>
      <c r="J14" s="125">
        <v>10</v>
      </c>
      <c r="K14" s="126"/>
      <c r="L14" s="126"/>
      <c r="M14" s="126"/>
      <c r="N14" s="126"/>
      <c r="O14" s="126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5">
        <v>11</v>
      </c>
      <c r="AI14" s="131">
        <v>12</v>
      </c>
      <c r="AJ14" s="103">
        <v>13</v>
      </c>
      <c r="AK14" s="84"/>
    </row>
    <row r="15" spans="1:38" ht="15" customHeight="1">
      <c r="A15" s="25"/>
      <c r="B15" s="15" t="s">
        <v>21</v>
      </c>
      <c r="C15" s="139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1"/>
      <c r="AJ15" s="203" t="s">
        <v>80</v>
      </c>
      <c r="AK15" s="41"/>
      <c r="AL15" s="32"/>
    </row>
    <row r="16" spans="1:37" ht="12.75">
      <c r="A16" s="26">
        <v>1</v>
      </c>
      <c r="B16" s="6" t="s">
        <v>1</v>
      </c>
      <c r="C16" s="7">
        <v>1</v>
      </c>
      <c r="D16" s="147">
        <v>1</v>
      </c>
      <c r="E16" s="147">
        <f aca="true" t="shared" si="0" ref="E16:E22">(C16*9+D16*3)/12</f>
        <v>1</v>
      </c>
      <c r="F16" s="7">
        <v>19628.34</v>
      </c>
      <c r="G16" s="7">
        <f>E16*F16</f>
        <v>19628.34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129"/>
      <c r="AJ16" s="203"/>
      <c r="AK16" s="132"/>
    </row>
    <row r="17" spans="1:37" ht="12.75">
      <c r="A17" s="26">
        <v>2</v>
      </c>
      <c r="B17" s="6" t="s">
        <v>13</v>
      </c>
      <c r="C17" s="10">
        <v>0.5</v>
      </c>
      <c r="D17" s="10"/>
      <c r="E17" s="147">
        <f t="shared" si="0"/>
        <v>0.375</v>
      </c>
      <c r="F17" s="7">
        <v>17666</v>
      </c>
      <c r="G17" s="7">
        <f aca="true" t="shared" si="1" ref="G17:G22">E17*F17</f>
        <v>6624.75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129"/>
      <c r="AJ17" s="203"/>
      <c r="AK17" s="132"/>
    </row>
    <row r="18" spans="1:37" ht="12.75">
      <c r="A18" s="26"/>
      <c r="B18" s="6" t="s">
        <v>85</v>
      </c>
      <c r="C18" s="10">
        <v>0.5</v>
      </c>
      <c r="D18" s="10"/>
      <c r="E18" s="164">
        <v>0.37</v>
      </c>
      <c r="F18" s="7">
        <v>17666</v>
      </c>
      <c r="G18" s="7">
        <f t="shared" si="1"/>
        <v>6536.42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129"/>
      <c r="AJ18" s="203"/>
      <c r="AK18" s="132"/>
    </row>
    <row r="19" spans="1:37" ht="12.75">
      <c r="A19" s="26"/>
      <c r="B19" s="6" t="s">
        <v>86</v>
      </c>
      <c r="C19" s="10"/>
      <c r="D19" s="70">
        <v>1</v>
      </c>
      <c r="E19" s="165">
        <v>0.25</v>
      </c>
      <c r="F19" s="7">
        <v>17666</v>
      </c>
      <c r="G19" s="7">
        <f t="shared" si="1"/>
        <v>4416.5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129"/>
      <c r="AJ19" s="203"/>
      <c r="AK19" s="132"/>
    </row>
    <row r="20" spans="1:37" ht="12.75">
      <c r="A20" s="26">
        <v>4</v>
      </c>
      <c r="B20" s="6" t="s">
        <v>84</v>
      </c>
      <c r="C20" s="10">
        <v>1</v>
      </c>
      <c r="D20" s="156">
        <v>1</v>
      </c>
      <c r="E20" s="158">
        <v>1</v>
      </c>
      <c r="F20" s="7">
        <v>17666</v>
      </c>
      <c r="G20" s="7">
        <f t="shared" si="1"/>
        <v>17666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129"/>
      <c r="AJ20" s="203"/>
      <c r="AK20" s="133"/>
    </row>
    <row r="21" spans="1:37" ht="12.75">
      <c r="A21" s="26">
        <v>5</v>
      </c>
      <c r="B21" s="6" t="s">
        <v>11</v>
      </c>
      <c r="C21" s="10">
        <v>1</v>
      </c>
      <c r="D21" s="155">
        <v>1</v>
      </c>
      <c r="E21" s="147">
        <f t="shared" si="0"/>
        <v>1</v>
      </c>
      <c r="F21" s="7">
        <v>17666</v>
      </c>
      <c r="G21" s="7">
        <f t="shared" si="1"/>
        <v>17666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129"/>
      <c r="AJ21" s="203"/>
      <c r="AK21" s="132"/>
    </row>
    <row r="22" spans="1:40" ht="12.75">
      <c r="A22" s="26">
        <v>6</v>
      </c>
      <c r="B22" s="6" t="s">
        <v>54</v>
      </c>
      <c r="C22" s="10">
        <v>0</v>
      </c>
      <c r="D22" s="70">
        <v>1</v>
      </c>
      <c r="E22" s="71">
        <f t="shared" si="0"/>
        <v>0.25</v>
      </c>
      <c r="F22" s="7">
        <v>17666</v>
      </c>
      <c r="G22" s="7">
        <f t="shared" si="1"/>
        <v>4416.5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129"/>
      <c r="AJ22" s="203"/>
      <c r="AK22" s="132"/>
      <c r="AN22" s="83"/>
    </row>
    <row r="23" spans="1:40" ht="13.5" thickBot="1">
      <c r="A23" s="53"/>
      <c r="B23" s="128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130"/>
      <c r="AJ23" s="204"/>
      <c r="AK23" s="132"/>
      <c r="AN23" s="83"/>
    </row>
    <row r="24" spans="1:40" ht="13.5" thickBot="1">
      <c r="A24" s="45"/>
      <c r="B24" s="80" t="s">
        <v>5</v>
      </c>
      <c r="C24" s="22">
        <f>SUM(C16:C23)</f>
        <v>4</v>
      </c>
      <c r="D24" s="22">
        <f>SUM(D16:D23)</f>
        <v>5</v>
      </c>
      <c r="E24" s="22">
        <f>SUM(E16:E22)</f>
        <v>4.245</v>
      </c>
      <c r="F24" s="22">
        <f aca="true" t="shared" si="2" ref="F24:AI24">SUM(F16:F22)</f>
        <v>125624.34</v>
      </c>
      <c r="G24" s="22">
        <f>SUM(G16:G22)+0.01</f>
        <v>76954.52</v>
      </c>
      <c r="H24" s="22">
        <f t="shared" si="2"/>
        <v>0</v>
      </c>
      <c r="I24" s="22">
        <f t="shared" si="2"/>
        <v>0</v>
      </c>
      <c r="J24" s="22">
        <f t="shared" si="2"/>
        <v>0</v>
      </c>
      <c r="K24" s="22">
        <f t="shared" si="2"/>
        <v>0</v>
      </c>
      <c r="L24" s="22">
        <f t="shared" si="2"/>
        <v>0</v>
      </c>
      <c r="M24" s="22">
        <f t="shared" si="2"/>
        <v>0</v>
      </c>
      <c r="N24" s="22">
        <f t="shared" si="2"/>
        <v>0</v>
      </c>
      <c r="O24" s="22">
        <f t="shared" si="2"/>
        <v>0</v>
      </c>
      <c r="P24" s="22">
        <f t="shared" si="2"/>
        <v>0</v>
      </c>
      <c r="Q24" s="22">
        <f t="shared" si="2"/>
        <v>0</v>
      </c>
      <c r="R24" s="22">
        <f t="shared" si="2"/>
        <v>0</v>
      </c>
      <c r="S24" s="22">
        <f t="shared" si="2"/>
        <v>0</v>
      </c>
      <c r="T24" s="22">
        <f t="shared" si="2"/>
        <v>0</v>
      </c>
      <c r="U24" s="22">
        <f t="shared" si="2"/>
        <v>0</v>
      </c>
      <c r="V24" s="22">
        <f t="shared" si="2"/>
        <v>0</v>
      </c>
      <c r="W24" s="22">
        <f t="shared" si="2"/>
        <v>0</v>
      </c>
      <c r="X24" s="22">
        <f t="shared" si="2"/>
        <v>0</v>
      </c>
      <c r="Y24" s="22">
        <f t="shared" si="2"/>
        <v>0</v>
      </c>
      <c r="Z24" s="22">
        <f t="shared" si="2"/>
        <v>0</v>
      </c>
      <c r="AA24" s="22">
        <f t="shared" si="2"/>
        <v>0</v>
      </c>
      <c r="AB24" s="22">
        <f t="shared" si="2"/>
        <v>0</v>
      </c>
      <c r="AC24" s="22">
        <f t="shared" si="2"/>
        <v>0</v>
      </c>
      <c r="AD24" s="22">
        <f t="shared" si="2"/>
        <v>0</v>
      </c>
      <c r="AE24" s="22">
        <f t="shared" si="2"/>
        <v>0</v>
      </c>
      <c r="AF24" s="22">
        <f t="shared" si="2"/>
        <v>0</v>
      </c>
      <c r="AG24" s="22">
        <f t="shared" si="2"/>
        <v>0</v>
      </c>
      <c r="AH24" s="22">
        <f t="shared" si="2"/>
        <v>0</v>
      </c>
      <c r="AI24" s="30">
        <f t="shared" si="2"/>
        <v>0</v>
      </c>
      <c r="AJ24" s="92"/>
      <c r="AK24" s="85"/>
      <c r="AN24" s="83"/>
    </row>
    <row r="25" spans="1:37" ht="14.25">
      <c r="A25" s="47"/>
      <c r="B25" s="142" t="s">
        <v>7</v>
      </c>
      <c r="C25" s="143"/>
      <c r="D25" s="143"/>
      <c r="E25" s="143"/>
      <c r="F25" s="152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93"/>
      <c r="AK25" s="14"/>
    </row>
    <row r="26" spans="1:38" ht="12.75">
      <c r="A26" s="38">
        <v>7</v>
      </c>
      <c r="B26" s="6" t="s">
        <v>4</v>
      </c>
      <c r="C26" s="7">
        <v>1</v>
      </c>
      <c r="D26" s="147">
        <v>1</v>
      </c>
      <c r="E26" s="147">
        <f>(C26*9+D26*3)/12</f>
        <v>1</v>
      </c>
      <c r="F26" s="7">
        <v>7167</v>
      </c>
      <c r="G26" s="7">
        <f>E26*F26</f>
        <v>7167</v>
      </c>
      <c r="H26" s="10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99"/>
      <c r="AJ26" s="205" t="s">
        <v>80</v>
      </c>
      <c r="AK26" s="86"/>
      <c r="AL26" s="55"/>
    </row>
    <row r="27" spans="1:37" ht="12.75">
      <c r="A27" s="38">
        <v>8</v>
      </c>
      <c r="B27" s="6" t="s">
        <v>37</v>
      </c>
      <c r="C27" s="7">
        <v>0</v>
      </c>
      <c r="D27" s="71">
        <v>1</v>
      </c>
      <c r="E27" s="71">
        <f>(C27*9+D27*3)/12</f>
        <v>0.25</v>
      </c>
      <c r="F27" s="7">
        <v>7167</v>
      </c>
      <c r="G27" s="7">
        <f aca="true" t="shared" si="3" ref="G27:G33">E27*F27</f>
        <v>1791.75</v>
      </c>
      <c r="H27" s="10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99"/>
      <c r="AJ27" s="206"/>
      <c r="AK27" s="86"/>
    </row>
    <row r="28" spans="1:37" ht="12.75">
      <c r="A28" s="38">
        <v>9</v>
      </c>
      <c r="B28" s="6" t="s">
        <v>39</v>
      </c>
      <c r="C28" s="7">
        <v>0</v>
      </c>
      <c r="D28" s="71">
        <v>0.5</v>
      </c>
      <c r="E28" s="71">
        <f>(C28*9+D28*3)/12</f>
        <v>0.125</v>
      </c>
      <c r="F28" s="7">
        <v>4943</v>
      </c>
      <c r="G28" s="7">
        <f t="shared" si="3"/>
        <v>617.875</v>
      </c>
      <c r="H28" s="10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99"/>
      <c r="AJ28" s="206"/>
      <c r="AK28" s="86"/>
    </row>
    <row r="29" spans="1:38" ht="12.75">
      <c r="A29" s="38">
        <v>10</v>
      </c>
      <c r="B29" s="6" t="s">
        <v>16</v>
      </c>
      <c r="C29" s="7">
        <v>1</v>
      </c>
      <c r="D29" s="147">
        <v>1</v>
      </c>
      <c r="E29" s="147">
        <f>(C29*9+D29*3)/12</f>
        <v>1</v>
      </c>
      <c r="F29" s="7">
        <v>4498</v>
      </c>
      <c r="G29" s="7">
        <f t="shared" si="3"/>
        <v>4498</v>
      </c>
      <c r="H29" s="7"/>
      <c r="I29" s="7"/>
      <c r="J29" s="7"/>
      <c r="K29" s="12"/>
      <c r="L29" s="12"/>
      <c r="M29" s="7"/>
      <c r="N29" s="7"/>
      <c r="O29" s="7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12"/>
      <c r="AI29" s="99"/>
      <c r="AJ29" s="206"/>
      <c r="AK29" s="97"/>
      <c r="AL29" s="94"/>
    </row>
    <row r="30" spans="1:38" ht="12.75">
      <c r="A30" s="38">
        <v>11</v>
      </c>
      <c r="B30" s="23" t="s">
        <v>12</v>
      </c>
      <c r="C30" s="7">
        <v>1</v>
      </c>
      <c r="D30" s="147">
        <v>1</v>
      </c>
      <c r="E30" s="147">
        <v>1</v>
      </c>
      <c r="F30" s="7">
        <v>4943</v>
      </c>
      <c r="G30" s="7">
        <f t="shared" si="3"/>
        <v>4943</v>
      </c>
      <c r="H30" s="7"/>
      <c r="I30" s="7"/>
      <c r="J30" s="7"/>
      <c r="K30" s="12"/>
      <c r="L30" s="12"/>
      <c r="M30" s="7"/>
      <c r="N30" s="7"/>
      <c r="O30" s="7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12"/>
      <c r="AI30" s="99"/>
      <c r="AJ30" s="206"/>
      <c r="AK30" s="97"/>
      <c r="AL30" s="94"/>
    </row>
    <row r="31" spans="1:37" ht="12.75">
      <c r="A31" s="38">
        <v>12</v>
      </c>
      <c r="B31" s="23" t="s">
        <v>38</v>
      </c>
      <c r="C31" s="7">
        <v>0</v>
      </c>
      <c r="D31" s="71">
        <v>1</v>
      </c>
      <c r="E31" s="71">
        <f>(C31*9+D31*3)/12</f>
        <v>0.25</v>
      </c>
      <c r="F31" s="7">
        <v>4498</v>
      </c>
      <c r="G31" s="7">
        <f t="shared" si="3"/>
        <v>1124.5</v>
      </c>
      <c r="H31" s="10"/>
      <c r="I31" s="7"/>
      <c r="J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7"/>
      <c r="AI31" s="99"/>
      <c r="AJ31" s="206"/>
      <c r="AK31" s="97"/>
    </row>
    <row r="32" spans="1:37" ht="12.75">
      <c r="A32" s="38">
        <v>13</v>
      </c>
      <c r="B32" s="6" t="s">
        <v>40</v>
      </c>
      <c r="C32" s="7">
        <v>0</v>
      </c>
      <c r="D32" s="71">
        <v>11</v>
      </c>
      <c r="E32" s="71">
        <f>(C32*9+D32*3)/12</f>
        <v>2.75</v>
      </c>
      <c r="F32" s="7">
        <v>3849</v>
      </c>
      <c r="G32" s="7">
        <f t="shared" si="3"/>
        <v>10584.75</v>
      </c>
      <c r="H32" s="10"/>
      <c r="I32" s="7"/>
      <c r="J32" s="7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7"/>
      <c r="AI32" s="99"/>
      <c r="AJ32" s="206"/>
      <c r="AK32" s="97"/>
    </row>
    <row r="33" spans="1:37" ht="13.5" thickBot="1">
      <c r="A33" s="38">
        <v>14</v>
      </c>
      <c r="B33" s="23" t="s">
        <v>41</v>
      </c>
      <c r="C33" s="7">
        <v>0</v>
      </c>
      <c r="D33" s="71">
        <v>1</v>
      </c>
      <c r="E33" s="71">
        <f>(C33*9+D33*3)/12</f>
        <v>0.25</v>
      </c>
      <c r="F33" s="7">
        <v>6854</v>
      </c>
      <c r="G33" s="7">
        <f t="shared" si="3"/>
        <v>1713.5</v>
      </c>
      <c r="H33" s="20"/>
      <c r="I33" s="8"/>
      <c r="J33" s="8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8"/>
      <c r="AI33" s="100"/>
      <c r="AJ33" s="207"/>
      <c r="AK33" s="97"/>
    </row>
    <row r="34" spans="1:37" ht="13.5" thickBot="1">
      <c r="A34" s="78"/>
      <c r="B34" s="79" t="s">
        <v>8</v>
      </c>
      <c r="C34" s="22">
        <f aca="true" t="shared" si="4" ref="C34:AI34">SUM(C26:C33)</f>
        <v>3</v>
      </c>
      <c r="D34" s="22">
        <f>SUM(D26:D33)</f>
        <v>17.5</v>
      </c>
      <c r="E34" s="22">
        <f t="shared" si="4"/>
        <v>6.625</v>
      </c>
      <c r="F34" s="22">
        <f t="shared" si="4"/>
        <v>43919</v>
      </c>
      <c r="G34" s="22">
        <f t="shared" si="4"/>
        <v>32440.375</v>
      </c>
      <c r="H34" s="22">
        <f t="shared" si="4"/>
        <v>0</v>
      </c>
      <c r="I34" s="22">
        <f t="shared" si="4"/>
        <v>0</v>
      </c>
      <c r="J34" s="22">
        <f t="shared" si="4"/>
        <v>0</v>
      </c>
      <c r="K34" s="22">
        <f t="shared" si="4"/>
        <v>0</v>
      </c>
      <c r="L34" s="22">
        <f t="shared" si="4"/>
        <v>0</v>
      </c>
      <c r="M34" s="22">
        <f t="shared" si="4"/>
        <v>0</v>
      </c>
      <c r="N34" s="22">
        <f t="shared" si="4"/>
        <v>0</v>
      </c>
      <c r="O34" s="22">
        <f t="shared" si="4"/>
        <v>0</v>
      </c>
      <c r="P34" s="22">
        <f t="shared" si="4"/>
        <v>0</v>
      </c>
      <c r="Q34" s="22">
        <f t="shared" si="4"/>
        <v>0</v>
      </c>
      <c r="R34" s="22">
        <f t="shared" si="4"/>
        <v>0</v>
      </c>
      <c r="S34" s="22">
        <f t="shared" si="4"/>
        <v>0</v>
      </c>
      <c r="T34" s="22">
        <f t="shared" si="4"/>
        <v>0</v>
      </c>
      <c r="U34" s="22">
        <f t="shared" si="4"/>
        <v>0</v>
      </c>
      <c r="V34" s="22">
        <f t="shared" si="4"/>
        <v>0</v>
      </c>
      <c r="W34" s="22">
        <f t="shared" si="4"/>
        <v>0</v>
      </c>
      <c r="X34" s="22">
        <f t="shared" si="4"/>
        <v>0</v>
      </c>
      <c r="Y34" s="22">
        <f t="shared" si="4"/>
        <v>0</v>
      </c>
      <c r="Z34" s="22">
        <f t="shared" si="4"/>
        <v>0</v>
      </c>
      <c r="AA34" s="22">
        <f t="shared" si="4"/>
        <v>0</v>
      </c>
      <c r="AB34" s="22">
        <f t="shared" si="4"/>
        <v>0</v>
      </c>
      <c r="AC34" s="22">
        <f t="shared" si="4"/>
        <v>0</v>
      </c>
      <c r="AD34" s="22">
        <f t="shared" si="4"/>
        <v>0</v>
      </c>
      <c r="AE34" s="22">
        <f t="shared" si="4"/>
        <v>0</v>
      </c>
      <c r="AF34" s="22">
        <f t="shared" si="4"/>
        <v>0</v>
      </c>
      <c r="AG34" s="22">
        <f t="shared" si="4"/>
        <v>0</v>
      </c>
      <c r="AH34" s="22">
        <f t="shared" si="4"/>
        <v>0</v>
      </c>
      <c r="AI34" s="30">
        <f t="shared" si="4"/>
        <v>0</v>
      </c>
      <c r="AJ34" s="92"/>
      <c r="AK34" s="162"/>
    </row>
    <row r="35" spans="1:37" ht="15" thickBot="1">
      <c r="A35" s="27"/>
      <c r="B35" s="142" t="s">
        <v>6</v>
      </c>
      <c r="C35" s="143"/>
      <c r="D35" s="143"/>
      <c r="E35" s="143"/>
      <c r="F35" s="152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4"/>
      <c r="AJ35" s="138"/>
      <c r="AK35" s="95"/>
    </row>
    <row r="36" spans="1:37" ht="18" customHeight="1">
      <c r="A36" s="26">
        <v>15</v>
      </c>
      <c r="B36" s="6" t="s">
        <v>42</v>
      </c>
      <c r="C36" s="10">
        <v>0</v>
      </c>
      <c r="D36" s="70">
        <v>1</v>
      </c>
      <c r="E36" s="70">
        <f aca="true" t="shared" si="5" ref="E36:E42">(C36*9+D36*3)/12</f>
        <v>0.25</v>
      </c>
      <c r="F36" s="10">
        <v>9505</v>
      </c>
      <c r="G36" s="10">
        <f>E36*F36</f>
        <v>2376.25</v>
      </c>
      <c r="H36" s="10"/>
      <c r="I36" s="10"/>
      <c r="J36" s="7"/>
      <c r="K36" s="7"/>
      <c r="L36" s="7"/>
      <c r="M36" s="7"/>
      <c r="N36" s="7"/>
      <c r="O36" s="7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8"/>
      <c r="AJ36" s="208" t="s">
        <v>80</v>
      </c>
      <c r="AK36" s="87"/>
    </row>
    <row r="37" spans="1:37" ht="18" customHeight="1">
      <c r="A37" s="26">
        <v>16</v>
      </c>
      <c r="B37" s="6" t="s">
        <v>43</v>
      </c>
      <c r="C37" s="10">
        <v>0</v>
      </c>
      <c r="D37" s="70">
        <v>3</v>
      </c>
      <c r="E37" s="70">
        <f t="shared" si="5"/>
        <v>0.75</v>
      </c>
      <c r="F37" s="10">
        <v>8683</v>
      </c>
      <c r="G37" s="10">
        <f aca="true" t="shared" si="6" ref="G37:G42">E37*F37</f>
        <v>6512.25</v>
      </c>
      <c r="H37" s="10"/>
      <c r="I37" s="10"/>
      <c r="J37" s="7"/>
      <c r="K37" s="7"/>
      <c r="L37" s="7"/>
      <c r="M37" s="7"/>
      <c r="N37" s="7"/>
      <c r="O37" s="7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8"/>
      <c r="AJ37" s="209"/>
      <c r="AK37" s="87"/>
    </row>
    <row r="38" spans="1:37" ht="19.5" customHeight="1">
      <c r="A38" s="26">
        <v>17</v>
      </c>
      <c r="B38" s="6" t="s">
        <v>44</v>
      </c>
      <c r="C38" s="10">
        <v>0</v>
      </c>
      <c r="D38" s="70">
        <v>21</v>
      </c>
      <c r="E38" s="70">
        <f t="shared" si="5"/>
        <v>5.25</v>
      </c>
      <c r="F38" s="10">
        <v>8683</v>
      </c>
      <c r="G38" s="10">
        <f t="shared" si="6"/>
        <v>45585.75</v>
      </c>
      <c r="H38" s="10"/>
      <c r="I38" s="10"/>
      <c r="J38" s="7"/>
      <c r="K38" s="7"/>
      <c r="L38" s="7"/>
      <c r="M38" s="7"/>
      <c r="N38" s="7"/>
      <c r="O38" s="7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8"/>
      <c r="AJ38" s="209"/>
      <c r="AK38" s="87"/>
    </row>
    <row r="39" spans="1:37" ht="23.25" customHeight="1">
      <c r="A39" s="26">
        <v>18</v>
      </c>
      <c r="B39" s="6" t="s">
        <v>45</v>
      </c>
      <c r="C39" s="10">
        <v>0</v>
      </c>
      <c r="D39" s="70">
        <v>1</v>
      </c>
      <c r="E39" s="70">
        <f t="shared" si="5"/>
        <v>0.25</v>
      </c>
      <c r="F39" s="10">
        <v>7926</v>
      </c>
      <c r="G39" s="10">
        <f t="shared" si="6"/>
        <v>1981.5</v>
      </c>
      <c r="H39" s="10"/>
      <c r="I39" s="10"/>
      <c r="J39" s="7"/>
      <c r="K39" s="7"/>
      <c r="L39" s="7"/>
      <c r="M39" s="7"/>
      <c r="N39" s="7"/>
      <c r="O39" s="7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8"/>
      <c r="AJ39" s="209"/>
      <c r="AK39" s="87"/>
    </row>
    <row r="40" spans="1:37" ht="17.25" customHeight="1">
      <c r="A40" s="26">
        <v>19</v>
      </c>
      <c r="B40" s="6" t="s">
        <v>46</v>
      </c>
      <c r="C40" s="10">
        <v>0</v>
      </c>
      <c r="D40" s="70">
        <v>1</v>
      </c>
      <c r="E40" s="70">
        <f t="shared" si="5"/>
        <v>0.25</v>
      </c>
      <c r="F40" s="10">
        <v>7926</v>
      </c>
      <c r="G40" s="10">
        <f t="shared" si="6"/>
        <v>1981.5</v>
      </c>
      <c r="H40" s="10"/>
      <c r="I40" s="10"/>
      <c r="J40" s="7"/>
      <c r="K40" s="7"/>
      <c r="L40" s="7"/>
      <c r="M40" s="7"/>
      <c r="N40" s="7"/>
      <c r="O40" s="7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8"/>
      <c r="AJ40" s="209"/>
      <c r="AK40" s="87"/>
    </row>
    <row r="41" spans="1:37" ht="18" customHeight="1">
      <c r="A41" s="26">
        <v>20</v>
      </c>
      <c r="B41" s="6" t="s">
        <v>47</v>
      </c>
      <c r="C41" s="10">
        <v>0</v>
      </c>
      <c r="D41" s="70">
        <v>4.5</v>
      </c>
      <c r="E41" s="70">
        <f t="shared" si="5"/>
        <v>1.125</v>
      </c>
      <c r="F41" s="10">
        <v>7926</v>
      </c>
      <c r="G41" s="10">
        <f t="shared" si="6"/>
        <v>8916.75</v>
      </c>
      <c r="H41" s="10"/>
      <c r="I41" s="10"/>
      <c r="J41" s="7"/>
      <c r="K41" s="7"/>
      <c r="L41" s="7"/>
      <c r="M41" s="7"/>
      <c r="N41" s="7"/>
      <c r="O41" s="7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8"/>
      <c r="AJ41" s="209"/>
      <c r="AK41" s="87"/>
    </row>
    <row r="42" spans="1:37" ht="23.25" customHeight="1" thickBot="1">
      <c r="A42" s="26">
        <v>21</v>
      </c>
      <c r="B42" s="6" t="s">
        <v>48</v>
      </c>
      <c r="C42" s="10">
        <v>0</v>
      </c>
      <c r="D42" s="70">
        <v>4</v>
      </c>
      <c r="E42" s="70">
        <f t="shared" si="5"/>
        <v>1</v>
      </c>
      <c r="F42" s="10">
        <v>7569</v>
      </c>
      <c r="G42" s="10">
        <f t="shared" si="6"/>
        <v>7569</v>
      </c>
      <c r="H42" s="10"/>
      <c r="I42" s="10"/>
      <c r="J42" s="7"/>
      <c r="K42" s="7"/>
      <c r="L42" s="7"/>
      <c r="M42" s="7"/>
      <c r="N42" s="7"/>
      <c r="O42" s="7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8"/>
      <c r="AJ42" s="209"/>
      <c r="AK42" s="87"/>
    </row>
    <row r="43" spans="1:37" ht="13.5" thickBot="1">
      <c r="A43" s="45"/>
      <c r="B43" s="46" t="s">
        <v>22</v>
      </c>
      <c r="C43" s="40">
        <f aca="true" t="shared" si="7" ref="C43:AI43">SUM(C36:C42)</f>
        <v>0</v>
      </c>
      <c r="D43" s="40">
        <f t="shared" si="7"/>
        <v>35.5</v>
      </c>
      <c r="E43" s="40">
        <f t="shared" si="7"/>
        <v>8.875</v>
      </c>
      <c r="F43" s="40">
        <f t="shared" si="7"/>
        <v>58218</v>
      </c>
      <c r="G43" s="40">
        <f t="shared" si="7"/>
        <v>74923</v>
      </c>
      <c r="H43" s="40">
        <f t="shared" si="7"/>
        <v>0</v>
      </c>
      <c r="I43" s="40">
        <f t="shared" si="7"/>
        <v>0</v>
      </c>
      <c r="J43" s="40">
        <f t="shared" si="7"/>
        <v>0</v>
      </c>
      <c r="K43" s="40">
        <f t="shared" si="7"/>
        <v>0</v>
      </c>
      <c r="L43" s="40">
        <f t="shared" si="7"/>
        <v>0</v>
      </c>
      <c r="M43" s="40">
        <f t="shared" si="7"/>
        <v>0</v>
      </c>
      <c r="N43" s="40">
        <f t="shared" si="7"/>
        <v>0</v>
      </c>
      <c r="O43" s="40">
        <f t="shared" si="7"/>
        <v>0</v>
      </c>
      <c r="P43" s="40">
        <f t="shared" si="7"/>
        <v>0</v>
      </c>
      <c r="Q43" s="40">
        <f t="shared" si="7"/>
        <v>0</v>
      </c>
      <c r="R43" s="40">
        <f t="shared" si="7"/>
        <v>0</v>
      </c>
      <c r="S43" s="40">
        <f t="shared" si="7"/>
        <v>0</v>
      </c>
      <c r="T43" s="40">
        <f t="shared" si="7"/>
        <v>0</v>
      </c>
      <c r="U43" s="40">
        <f t="shared" si="7"/>
        <v>0</v>
      </c>
      <c r="V43" s="40">
        <f t="shared" si="7"/>
        <v>0</v>
      </c>
      <c r="W43" s="40">
        <f t="shared" si="7"/>
        <v>0</v>
      </c>
      <c r="X43" s="40">
        <f t="shared" si="7"/>
        <v>0</v>
      </c>
      <c r="Y43" s="40">
        <f t="shared" si="7"/>
        <v>0</v>
      </c>
      <c r="Z43" s="40">
        <f t="shared" si="7"/>
        <v>0</v>
      </c>
      <c r="AA43" s="40">
        <f t="shared" si="7"/>
        <v>0</v>
      </c>
      <c r="AB43" s="40">
        <f t="shared" si="7"/>
        <v>0</v>
      </c>
      <c r="AC43" s="40">
        <f t="shared" si="7"/>
        <v>0</v>
      </c>
      <c r="AD43" s="40">
        <f t="shared" si="7"/>
        <v>0</v>
      </c>
      <c r="AE43" s="40">
        <f t="shared" si="7"/>
        <v>0</v>
      </c>
      <c r="AF43" s="40">
        <f t="shared" si="7"/>
        <v>0</v>
      </c>
      <c r="AG43" s="40">
        <f t="shared" si="7"/>
        <v>0</v>
      </c>
      <c r="AH43" s="40">
        <f t="shared" si="7"/>
        <v>0</v>
      </c>
      <c r="AI43" s="40">
        <f t="shared" si="7"/>
        <v>0</v>
      </c>
      <c r="AJ43" s="209"/>
      <c r="AK43" s="85"/>
    </row>
    <row r="44" spans="1:37" ht="14.25">
      <c r="A44" s="25"/>
      <c r="B44" s="145" t="s">
        <v>23</v>
      </c>
      <c r="C44" s="135"/>
      <c r="D44" s="135"/>
      <c r="E44" s="135"/>
      <c r="F44" s="153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209"/>
      <c r="AK44" s="88"/>
    </row>
    <row r="45" spans="1:37" ht="12.75">
      <c r="A45" s="26">
        <v>22</v>
      </c>
      <c r="B45" s="6" t="s">
        <v>49</v>
      </c>
      <c r="C45" s="10">
        <v>0</v>
      </c>
      <c r="D45" s="70">
        <v>2</v>
      </c>
      <c r="E45" s="70">
        <f>(C45*9+D45*3)/12</f>
        <v>0.5</v>
      </c>
      <c r="F45" s="10">
        <v>5351</v>
      </c>
      <c r="G45" s="7">
        <f>E45*F45</f>
        <v>2675.5</v>
      </c>
      <c r="H45" s="7"/>
      <c r="I45" s="7"/>
      <c r="J45" s="7"/>
      <c r="K45" s="7"/>
      <c r="L45" s="7"/>
      <c r="M45" s="7"/>
      <c r="N45" s="7"/>
      <c r="O45" s="7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8"/>
      <c r="AJ45" s="209"/>
      <c r="AK45" s="161"/>
    </row>
    <row r="46" spans="1:37" ht="13.5" thickBot="1">
      <c r="A46" s="26">
        <v>23</v>
      </c>
      <c r="B46" s="6" t="s">
        <v>50</v>
      </c>
      <c r="C46" s="10">
        <v>0</v>
      </c>
      <c r="D46" s="70">
        <v>1</v>
      </c>
      <c r="E46" s="70">
        <f>(C46*9+D46*3)/12</f>
        <v>0.25</v>
      </c>
      <c r="F46" s="10">
        <v>7742</v>
      </c>
      <c r="G46" s="7">
        <f>E46*F46</f>
        <v>1935.5</v>
      </c>
      <c r="H46" s="7"/>
      <c r="I46" s="7"/>
      <c r="J46" s="7"/>
      <c r="K46" s="7"/>
      <c r="L46" s="7"/>
      <c r="M46" s="7"/>
      <c r="N46" s="7"/>
      <c r="O46" s="7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8"/>
      <c r="AJ46" s="209"/>
      <c r="AK46" s="87"/>
    </row>
    <row r="47" spans="1:37" ht="13.5" thickBot="1">
      <c r="A47" s="45"/>
      <c r="B47" s="48" t="s">
        <v>8</v>
      </c>
      <c r="C47" s="49">
        <f aca="true" t="shared" si="8" ref="C47:AI47">SUM(C45:C46)</f>
        <v>0</v>
      </c>
      <c r="D47" s="50">
        <f t="shared" si="8"/>
        <v>3</v>
      </c>
      <c r="E47" s="49">
        <f t="shared" si="8"/>
        <v>0.75</v>
      </c>
      <c r="F47" s="50">
        <f t="shared" si="8"/>
        <v>13093</v>
      </c>
      <c r="G47" s="49">
        <f t="shared" si="8"/>
        <v>4611</v>
      </c>
      <c r="H47" s="50">
        <f t="shared" si="8"/>
        <v>0</v>
      </c>
      <c r="I47" s="49">
        <f t="shared" si="8"/>
        <v>0</v>
      </c>
      <c r="J47" s="50">
        <f t="shared" si="8"/>
        <v>0</v>
      </c>
      <c r="K47" s="49">
        <f t="shared" si="8"/>
        <v>0</v>
      </c>
      <c r="L47" s="49">
        <f t="shared" si="8"/>
        <v>0</v>
      </c>
      <c r="M47" s="49">
        <f t="shared" si="8"/>
        <v>0</v>
      </c>
      <c r="N47" s="49">
        <f t="shared" si="8"/>
        <v>0</v>
      </c>
      <c r="O47" s="49">
        <f t="shared" si="8"/>
        <v>0</v>
      </c>
      <c r="P47" s="49">
        <f t="shared" si="8"/>
        <v>0</v>
      </c>
      <c r="Q47" s="49">
        <f t="shared" si="8"/>
        <v>0</v>
      </c>
      <c r="R47" s="49">
        <f t="shared" si="8"/>
        <v>0</v>
      </c>
      <c r="S47" s="49">
        <f t="shared" si="8"/>
        <v>0</v>
      </c>
      <c r="T47" s="49">
        <f t="shared" si="8"/>
        <v>0</v>
      </c>
      <c r="U47" s="49">
        <f t="shared" si="8"/>
        <v>0</v>
      </c>
      <c r="V47" s="49">
        <f t="shared" si="8"/>
        <v>0</v>
      </c>
      <c r="W47" s="49">
        <f t="shared" si="8"/>
        <v>0</v>
      </c>
      <c r="X47" s="49">
        <f t="shared" si="8"/>
        <v>0</v>
      </c>
      <c r="Y47" s="49">
        <f t="shared" si="8"/>
        <v>0</v>
      </c>
      <c r="Z47" s="49">
        <f t="shared" si="8"/>
        <v>0</v>
      </c>
      <c r="AA47" s="49">
        <f t="shared" si="8"/>
        <v>0</v>
      </c>
      <c r="AB47" s="49">
        <f t="shared" si="8"/>
        <v>0</v>
      </c>
      <c r="AC47" s="49">
        <f t="shared" si="8"/>
        <v>0</v>
      </c>
      <c r="AD47" s="49">
        <f t="shared" si="8"/>
        <v>0</v>
      </c>
      <c r="AE47" s="49">
        <f t="shared" si="8"/>
        <v>0</v>
      </c>
      <c r="AF47" s="49">
        <f t="shared" si="8"/>
        <v>0</v>
      </c>
      <c r="AG47" s="49">
        <f t="shared" si="8"/>
        <v>0</v>
      </c>
      <c r="AH47" s="51">
        <f t="shared" si="8"/>
        <v>0</v>
      </c>
      <c r="AI47" s="136">
        <f t="shared" si="8"/>
        <v>0</v>
      </c>
      <c r="AJ47" s="209"/>
      <c r="AK47" s="89"/>
    </row>
    <row r="48" spans="1:37" ht="14.25">
      <c r="A48" s="25"/>
      <c r="B48" s="146" t="s">
        <v>9</v>
      </c>
      <c r="C48" s="9"/>
      <c r="D48" s="24"/>
      <c r="E48" s="24"/>
      <c r="F48" s="154"/>
      <c r="G48" s="24"/>
      <c r="H48" s="24"/>
      <c r="I48" s="24"/>
      <c r="J48" s="39"/>
      <c r="K48" s="34"/>
      <c r="L48" s="34"/>
      <c r="M48" s="34"/>
      <c r="N48" s="34"/>
      <c r="O48" s="34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1"/>
      <c r="AI48" s="137"/>
      <c r="AJ48" s="209"/>
      <c r="AK48" s="44"/>
    </row>
    <row r="49" spans="1:37" ht="12.75">
      <c r="A49" s="26">
        <v>24</v>
      </c>
      <c r="B49" s="16" t="s">
        <v>51</v>
      </c>
      <c r="C49" s="10">
        <v>0</v>
      </c>
      <c r="D49" s="70">
        <v>27</v>
      </c>
      <c r="E49" s="71">
        <f aca="true" t="shared" si="9" ref="E49:E55">(C49*9+D49*3)/12</f>
        <v>6.75</v>
      </c>
      <c r="F49" s="10">
        <v>3481</v>
      </c>
      <c r="G49" s="7">
        <f>E49*F49</f>
        <v>23496.75</v>
      </c>
      <c r="H49" s="7"/>
      <c r="I49" s="7"/>
      <c r="J49" s="7"/>
      <c r="K49" s="7"/>
      <c r="L49" s="7"/>
      <c r="M49" s="7"/>
      <c r="N49" s="7"/>
      <c r="O49" s="7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8"/>
      <c r="AJ49" s="209"/>
      <c r="AK49" s="87"/>
    </row>
    <row r="50" spans="1:37" ht="12.75">
      <c r="A50" s="26">
        <v>25</v>
      </c>
      <c r="B50" s="6" t="s">
        <v>52</v>
      </c>
      <c r="C50" s="10">
        <v>0</v>
      </c>
      <c r="D50" s="70">
        <v>1</v>
      </c>
      <c r="E50" s="71">
        <f t="shared" si="9"/>
        <v>0.25</v>
      </c>
      <c r="F50" s="10">
        <v>3481</v>
      </c>
      <c r="G50" s="7">
        <f aca="true" t="shared" si="10" ref="G50:G55">E50*F50</f>
        <v>870.25</v>
      </c>
      <c r="H50" s="7"/>
      <c r="I50" s="7"/>
      <c r="J50" s="7"/>
      <c r="K50" s="7"/>
      <c r="L50" s="7"/>
      <c r="M50" s="7"/>
      <c r="N50" s="7"/>
      <c r="O50" s="7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8"/>
      <c r="AJ50" s="209"/>
      <c r="AK50" s="87"/>
    </row>
    <row r="51" spans="1:37" ht="12.75">
      <c r="A51" s="26">
        <v>26</v>
      </c>
      <c r="B51" s="36" t="s">
        <v>53</v>
      </c>
      <c r="C51" s="10">
        <v>0</v>
      </c>
      <c r="D51" s="77">
        <v>4</v>
      </c>
      <c r="E51" s="77">
        <f t="shared" si="9"/>
        <v>1</v>
      </c>
      <c r="F51" s="7">
        <v>3481</v>
      </c>
      <c r="G51" s="7">
        <f t="shared" si="10"/>
        <v>3481</v>
      </c>
      <c r="H51" s="7"/>
      <c r="I51" s="7"/>
      <c r="J51" s="7"/>
      <c r="K51" s="12"/>
      <c r="L51" s="12"/>
      <c r="M51" s="7"/>
      <c r="N51" s="7"/>
      <c r="O51" s="7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101"/>
      <c r="AI51" s="98"/>
      <c r="AJ51" s="209"/>
      <c r="AK51" s="86"/>
    </row>
    <row r="52" spans="1:37" ht="12.75">
      <c r="A52" s="26">
        <v>27</v>
      </c>
      <c r="B52" s="36" t="s">
        <v>55</v>
      </c>
      <c r="C52" s="10">
        <v>1</v>
      </c>
      <c r="D52" s="157">
        <v>1</v>
      </c>
      <c r="E52" s="157">
        <f t="shared" si="9"/>
        <v>1</v>
      </c>
      <c r="F52" s="7">
        <v>3481</v>
      </c>
      <c r="G52" s="7">
        <f t="shared" si="10"/>
        <v>3481</v>
      </c>
      <c r="H52" s="7"/>
      <c r="I52" s="7"/>
      <c r="J52" s="7"/>
      <c r="K52" s="12"/>
      <c r="L52" s="12"/>
      <c r="M52" s="7"/>
      <c r="N52" s="7"/>
      <c r="O52" s="7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101"/>
      <c r="AI52" s="98"/>
      <c r="AJ52" s="209"/>
      <c r="AK52" s="86"/>
    </row>
    <row r="53" spans="1:37" ht="12.75">
      <c r="A53" s="26">
        <v>28</v>
      </c>
      <c r="B53" s="16" t="s">
        <v>56</v>
      </c>
      <c r="C53" s="7">
        <v>3</v>
      </c>
      <c r="D53" s="158">
        <v>3</v>
      </c>
      <c r="E53" s="157">
        <f t="shared" si="9"/>
        <v>3</v>
      </c>
      <c r="F53" s="7">
        <v>3481</v>
      </c>
      <c r="G53" s="7">
        <f t="shared" si="10"/>
        <v>10443</v>
      </c>
      <c r="H53" s="7"/>
      <c r="I53" s="7"/>
      <c r="J53" s="7"/>
      <c r="K53" s="12"/>
      <c r="L53" s="12"/>
      <c r="M53" s="7"/>
      <c r="N53" s="7"/>
      <c r="O53" s="7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101"/>
      <c r="AI53" s="98"/>
      <c r="AJ53" s="209"/>
      <c r="AK53" s="96"/>
    </row>
    <row r="54" spans="1:37" ht="12.75">
      <c r="A54" s="26">
        <v>29</v>
      </c>
      <c r="B54" s="6" t="s">
        <v>57</v>
      </c>
      <c r="C54" s="10">
        <v>1</v>
      </c>
      <c r="D54" s="156">
        <v>1</v>
      </c>
      <c r="E54" s="157">
        <f t="shared" si="9"/>
        <v>1</v>
      </c>
      <c r="F54" s="7">
        <v>4053</v>
      </c>
      <c r="G54" s="7">
        <f t="shared" si="10"/>
        <v>4053</v>
      </c>
      <c r="H54" s="7"/>
      <c r="I54" s="7"/>
      <c r="J54" s="7"/>
      <c r="K54" s="12"/>
      <c r="L54" s="12"/>
      <c r="M54" s="7"/>
      <c r="N54" s="7"/>
      <c r="O54" s="7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101"/>
      <c r="AI54" s="98"/>
      <c r="AJ54" s="209"/>
      <c r="AK54" s="97"/>
    </row>
    <row r="55" spans="1:37" ht="13.5" thickBot="1">
      <c r="A55" s="26">
        <v>30</v>
      </c>
      <c r="B55" s="23" t="s">
        <v>58</v>
      </c>
      <c r="C55" s="20">
        <v>4</v>
      </c>
      <c r="D55" s="159">
        <v>4</v>
      </c>
      <c r="E55" s="163">
        <f t="shared" si="9"/>
        <v>4</v>
      </c>
      <c r="F55" s="8">
        <v>3481</v>
      </c>
      <c r="G55" s="7">
        <f t="shared" si="10"/>
        <v>13924</v>
      </c>
      <c r="H55" s="8"/>
      <c r="I55" s="8"/>
      <c r="J55" s="8"/>
      <c r="K55" s="21"/>
      <c r="L55" s="21"/>
      <c r="M55" s="8"/>
      <c r="N55" s="8"/>
      <c r="O55" s="8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102"/>
      <c r="AI55" s="98"/>
      <c r="AJ55" s="209"/>
      <c r="AK55" s="86"/>
    </row>
    <row r="56" spans="1:37" ht="13.5" thickBot="1">
      <c r="A56" s="81"/>
      <c r="B56" s="82" t="s">
        <v>10</v>
      </c>
      <c r="C56" s="22">
        <f aca="true" t="shared" si="11" ref="C56:AI56">SUM(C49:C55)</f>
        <v>9</v>
      </c>
      <c r="D56" s="22">
        <f>SUM(D49:D55)</f>
        <v>41</v>
      </c>
      <c r="E56" s="22">
        <f t="shared" si="11"/>
        <v>17</v>
      </c>
      <c r="F56" s="22">
        <f t="shared" si="11"/>
        <v>24939</v>
      </c>
      <c r="G56" s="22">
        <f t="shared" si="11"/>
        <v>59749</v>
      </c>
      <c r="H56" s="22">
        <f t="shared" si="11"/>
        <v>0</v>
      </c>
      <c r="I56" s="22">
        <f t="shared" si="11"/>
        <v>0</v>
      </c>
      <c r="J56" s="22">
        <f t="shared" si="11"/>
        <v>0</v>
      </c>
      <c r="K56" s="22">
        <f t="shared" si="11"/>
        <v>0</v>
      </c>
      <c r="L56" s="22">
        <f t="shared" si="11"/>
        <v>0</v>
      </c>
      <c r="M56" s="22">
        <f t="shared" si="11"/>
        <v>0</v>
      </c>
      <c r="N56" s="22">
        <f t="shared" si="11"/>
        <v>0</v>
      </c>
      <c r="O56" s="22">
        <f t="shared" si="11"/>
        <v>0</v>
      </c>
      <c r="P56" s="22">
        <f t="shared" si="11"/>
        <v>0</v>
      </c>
      <c r="Q56" s="22">
        <f t="shared" si="11"/>
        <v>0</v>
      </c>
      <c r="R56" s="22">
        <f t="shared" si="11"/>
        <v>0</v>
      </c>
      <c r="S56" s="22">
        <f t="shared" si="11"/>
        <v>0</v>
      </c>
      <c r="T56" s="22">
        <f t="shared" si="11"/>
        <v>0</v>
      </c>
      <c r="U56" s="22">
        <f t="shared" si="11"/>
        <v>0</v>
      </c>
      <c r="V56" s="22">
        <f t="shared" si="11"/>
        <v>0</v>
      </c>
      <c r="W56" s="22">
        <f t="shared" si="11"/>
        <v>0</v>
      </c>
      <c r="X56" s="22">
        <f t="shared" si="11"/>
        <v>0</v>
      </c>
      <c r="Y56" s="22">
        <f t="shared" si="11"/>
        <v>0</v>
      </c>
      <c r="Z56" s="22">
        <f t="shared" si="11"/>
        <v>0</v>
      </c>
      <c r="AA56" s="22">
        <f t="shared" si="11"/>
        <v>0</v>
      </c>
      <c r="AB56" s="22">
        <f t="shared" si="11"/>
        <v>0</v>
      </c>
      <c r="AC56" s="22">
        <f t="shared" si="11"/>
        <v>0</v>
      </c>
      <c r="AD56" s="22">
        <f t="shared" si="11"/>
        <v>0</v>
      </c>
      <c r="AE56" s="22">
        <f t="shared" si="11"/>
        <v>0</v>
      </c>
      <c r="AF56" s="22">
        <f t="shared" si="11"/>
        <v>0</v>
      </c>
      <c r="AG56" s="22">
        <f t="shared" si="11"/>
        <v>0</v>
      </c>
      <c r="AH56" s="22">
        <f t="shared" si="11"/>
        <v>0</v>
      </c>
      <c r="AI56" s="30">
        <f t="shared" si="11"/>
        <v>0</v>
      </c>
      <c r="AJ56" s="210"/>
      <c r="AK56" s="90"/>
    </row>
    <row r="57" spans="1:38" ht="13.5" thickBot="1">
      <c r="A57" s="75"/>
      <c r="B57" s="76" t="s">
        <v>3</v>
      </c>
      <c r="C57" s="72">
        <f>C24+C34+C43+C47+C56</f>
        <v>16</v>
      </c>
      <c r="D57" s="72">
        <f>SUM(D24+D34+D43+D47+D56)</f>
        <v>102</v>
      </c>
      <c r="E57" s="72">
        <f>E24+E34+E43+E47+E56+0.01</f>
        <v>37.505</v>
      </c>
      <c r="F57" s="72">
        <f aca="true" t="shared" si="12" ref="F57:AI57">F24+F34+F43+F47+F56</f>
        <v>265793.33999999997</v>
      </c>
      <c r="G57" s="72">
        <f t="shared" si="12"/>
        <v>248677.89500000002</v>
      </c>
      <c r="H57" s="72">
        <f t="shared" si="12"/>
        <v>0</v>
      </c>
      <c r="I57" s="72">
        <f t="shared" si="12"/>
        <v>0</v>
      </c>
      <c r="J57" s="72">
        <f t="shared" si="12"/>
        <v>0</v>
      </c>
      <c r="K57" s="72">
        <f t="shared" si="12"/>
        <v>0</v>
      </c>
      <c r="L57" s="72">
        <f t="shared" si="12"/>
        <v>0</v>
      </c>
      <c r="M57" s="72">
        <f t="shared" si="12"/>
        <v>0</v>
      </c>
      <c r="N57" s="72">
        <f t="shared" si="12"/>
        <v>0</v>
      </c>
      <c r="O57" s="72">
        <f t="shared" si="12"/>
        <v>0</v>
      </c>
      <c r="P57" s="72">
        <f t="shared" si="12"/>
        <v>0</v>
      </c>
      <c r="Q57" s="72">
        <f t="shared" si="12"/>
        <v>0</v>
      </c>
      <c r="R57" s="72">
        <f t="shared" si="12"/>
        <v>0</v>
      </c>
      <c r="S57" s="72">
        <f t="shared" si="12"/>
        <v>0</v>
      </c>
      <c r="T57" s="72">
        <f t="shared" si="12"/>
        <v>0</v>
      </c>
      <c r="U57" s="72">
        <f t="shared" si="12"/>
        <v>0</v>
      </c>
      <c r="V57" s="72">
        <f t="shared" si="12"/>
        <v>0</v>
      </c>
      <c r="W57" s="72">
        <f t="shared" si="12"/>
        <v>0</v>
      </c>
      <c r="X57" s="72">
        <f t="shared" si="12"/>
        <v>0</v>
      </c>
      <c r="Y57" s="72">
        <f t="shared" si="12"/>
        <v>0</v>
      </c>
      <c r="Z57" s="72">
        <f t="shared" si="12"/>
        <v>0</v>
      </c>
      <c r="AA57" s="72">
        <f t="shared" si="12"/>
        <v>0</v>
      </c>
      <c r="AB57" s="72">
        <f t="shared" si="12"/>
        <v>0</v>
      </c>
      <c r="AC57" s="72">
        <f t="shared" si="12"/>
        <v>0</v>
      </c>
      <c r="AD57" s="72">
        <f t="shared" si="12"/>
        <v>0</v>
      </c>
      <c r="AE57" s="72">
        <f t="shared" si="12"/>
        <v>0</v>
      </c>
      <c r="AF57" s="72">
        <f t="shared" si="12"/>
        <v>0</v>
      </c>
      <c r="AG57" s="72">
        <f t="shared" si="12"/>
        <v>0</v>
      </c>
      <c r="AH57" s="72">
        <f t="shared" si="12"/>
        <v>0</v>
      </c>
      <c r="AI57" s="73">
        <f t="shared" si="12"/>
        <v>0</v>
      </c>
      <c r="AJ57" s="74"/>
      <c r="AK57" s="90"/>
      <c r="AL57" s="55"/>
    </row>
    <row r="58" spans="1:39" ht="27.75" customHeight="1" thickBot="1">
      <c r="A58" s="13"/>
      <c r="B58" s="17"/>
      <c r="C58" s="14"/>
      <c r="D58" s="14"/>
      <c r="E58" s="14"/>
      <c r="F58" s="14"/>
      <c r="G58" s="14"/>
      <c r="H58" s="14"/>
      <c r="I58" s="14"/>
      <c r="J58" s="43"/>
      <c r="K58" s="28"/>
      <c r="L58" s="28"/>
      <c r="M58" s="28"/>
      <c r="N58" s="28"/>
      <c r="O58" s="28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41"/>
      <c r="AI58" s="41"/>
      <c r="AJ58" s="44"/>
      <c r="AK58" s="44"/>
      <c r="AM58" s="166"/>
    </row>
    <row r="59" spans="1:37" ht="12.75">
      <c r="A59" s="13"/>
      <c r="B59" s="56" t="s">
        <v>30</v>
      </c>
      <c r="C59" s="57"/>
      <c r="D59" s="134">
        <f>D24+D34+D43+D47+D56</f>
        <v>102</v>
      </c>
      <c r="E59" s="59" t="s">
        <v>31</v>
      </c>
      <c r="F59" s="14"/>
      <c r="G59" s="60" t="s">
        <v>32</v>
      </c>
      <c r="H59" s="58"/>
      <c r="I59" s="58"/>
      <c r="J59" s="151">
        <f>E57</f>
        <v>37.505</v>
      </c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9" t="s">
        <v>31</v>
      </c>
      <c r="AI59" s="41"/>
      <c r="AJ59" s="44"/>
      <c r="AK59" s="44"/>
    </row>
    <row r="60" spans="1:37" ht="12.75">
      <c r="A60" s="13"/>
      <c r="B60" s="61" t="s">
        <v>33</v>
      </c>
      <c r="C60" s="41"/>
      <c r="D60" s="41"/>
      <c r="E60" s="62"/>
      <c r="F60" s="14"/>
      <c r="G60" s="211" t="s">
        <v>33</v>
      </c>
      <c r="H60" s="212"/>
      <c r="I60" s="212"/>
      <c r="J60" s="63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2"/>
      <c r="AI60" s="41"/>
      <c r="AJ60" s="44"/>
      <c r="AK60" s="44"/>
    </row>
    <row r="61" spans="1:37" ht="12.75">
      <c r="A61" s="13"/>
      <c r="B61" s="64" t="s">
        <v>34</v>
      </c>
      <c r="C61" s="41"/>
      <c r="D61" s="150">
        <f>D16+D17+D21+D26+D29+D30</f>
        <v>5</v>
      </c>
      <c r="E61" s="62" t="s">
        <v>31</v>
      </c>
      <c r="F61" s="14"/>
      <c r="G61" s="215" t="s">
        <v>34</v>
      </c>
      <c r="H61" s="216"/>
      <c r="I61" s="216"/>
      <c r="J61" s="148">
        <f>E16+E17+E21+E26+E29+E30</f>
        <v>5.375</v>
      </c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62" t="s">
        <v>31</v>
      </c>
      <c r="AI61" s="41"/>
      <c r="AJ61" s="44"/>
      <c r="AK61" s="44"/>
    </row>
    <row r="62" spans="1:37" ht="12.75">
      <c r="A62" s="13"/>
      <c r="B62" s="65"/>
      <c r="C62" s="41"/>
      <c r="D62" s="41"/>
      <c r="E62" s="62"/>
      <c r="F62" s="14"/>
      <c r="G62" s="65"/>
      <c r="H62" s="41"/>
      <c r="I62" s="41"/>
      <c r="J62" s="63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62"/>
      <c r="AI62" s="41"/>
      <c r="AJ62" s="44"/>
      <c r="AK62" s="44"/>
    </row>
    <row r="63" spans="1:37" ht="12.75" customHeight="1">
      <c r="A63" s="13"/>
      <c r="B63" s="217" t="s">
        <v>81</v>
      </c>
      <c r="C63" s="41"/>
      <c r="D63" s="149">
        <f>D51+D50+D49+D46+D45+D42+D41+D40+D39+D38+D37+D36+D33+D32+D31+D28+D27+D22+D19</f>
        <v>87</v>
      </c>
      <c r="E63" s="62" t="s">
        <v>31</v>
      </c>
      <c r="F63" s="14"/>
      <c r="G63" s="218" t="s">
        <v>35</v>
      </c>
      <c r="H63" s="219"/>
      <c r="I63" s="219"/>
      <c r="J63" s="149">
        <f>E51+E50+E49+E46+E45+E42+E41+E40+E39+E38+E37+E36+E33+E32+E31+E28+E27+E22+E19+0.01</f>
        <v>21.76</v>
      </c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62" t="s">
        <v>31</v>
      </c>
      <c r="AI63" s="41"/>
      <c r="AJ63" s="44"/>
      <c r="AK63" s="44"/>
    </row>
    <row r="64" spans="1:37" ht="12.75">
      <c r="A64" s="13"/>
      <c r="B64" s="217"/>
      <c r="C64" s="41"/>
      <c r="D64" s="41"/>
      <c r="E64" s="62"/>
      <c r="F64" s="14"/>
      <c r="G64" s="218"/>
      <c r="H64" s="219"/>
      <c r="I64" s="219"/>
      <c r="J64" s="63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62"/>
      <c r="AI64" s="41"/>
      <c r="AJ64" s="44"/>
      <c r="AK64" s="44"/>
    </row>
    <row r="65" spans="1:37" ht="12.75">
      <c r="A65" s="13"/>
      <c r="B65" s="65"/>
      <c r="C65" s="41"/>
      <c r="D65" s="41"/>
      <c r="E65" s="62"/>
      <c r="F65" s="14"/>
      <c r="G65" s="65"/>
      <c r="H65" s="41"/>
      <c r="I65" s="41"/>
      <c r="J65" s="63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62"/>
      <c r="AI65" s="41"/>
      <c r="AJ65" s="44"/>
      <c r="AK65" s="44"/>
    </row>
    <row r="66" spans="1:37" ht="12.75" customHeight="1">
      <c r="A66" s="13"/>
      <c r="B66" s="217" t="s">
        <v>82</v>
      </c>
      <c r="C66" s="41"/>
      <c r="D66" s="160">
        <f>D55+D54+D53+D52+D20</f>
        <v>10</v>
      </c>
      <c r="E66" s="62" t="s">
        <v>31</v>
      </c>
      <c r="F66" s="14"/>
      <c r="G66" s="218" t="s">
        <v>36</v>
      </c>
      <c r="H66" s="219"/>
      <c r="I66" s="219"/>
      <c r="J66" s="160">
        <f>E55+E54+E53+E52+E20+E18</f>
        <v>10.37</v>
      </c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62" t="s">
        <v>31</v>
      </c>
      <c r="AI66" s="41"/>
      <c r="AJ66" s="44"/>
      <c r="AK66" s="44"/>
    </row>
    <row r="67" spans="1:37" ht="12.75">
      <c r="A67" s="13"/>
      <c r="B67" s="217"/>
      <c r="C67" s="41"/>
      <c r="D67" s="41"/>
      <c r="E67" s="62"/>
      <c r="F67" s="14"/>
      <c r="G67" s="218"/>
      <c r="H67" s="219"/>
      <c r="I67" s="219"/>
      <c r="J67" s="63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62"/>
      <c r="AI67" s="41"/>
      <c r="AJ67" s="44"/>
      <c r="AK67" s="44"/>
    </row>
    <row r="68" spans="1:37" ht="12.75">
      <c r="A68" s="13"/>
      <c r="B68" s="65"/>
      <c r="C68" s="41"/>
      <c r="D68" s="41"/>
      <c r="E68" s="62"/>
      <c r="F68" s="14"/>
      <c r="G68" s="65"/>
      <c r="H68" s="41"/>
      <c r="I68" s="41"/>
      <c r="J68" s="63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62"/>
      <c r="AI68" s="41"/>
      <c r="AJ68" s="44"/>
      <c r="AK68" s="44"/>
    </row>
    <row r="69" spans="1:37" ht="13.5" thickBot="1">
      <c r="A69" s="13"/>
      <c r="B69" s="66"/>
      <c r="C69" s="67"/>
      <c r="D69" s="67"/>
      <c r="E69" s="68"/>
      <c r="F69" s="14"/>
      <c r="G69" s="66"/>
      <c r="H69" s="67"/>
      <c r="I69" s="67"/>
      <c r="J69" s="69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8"/>
      <c r="AI69" s="41"/>
      <c r="AJ69" s="44"/>
      <c r="AK69" s="44"/>
    </row>
    <row r="70" spans="1:37" ht="12.75">
      <c r="A70" s="13"/>
      <c r="B70" s="41"/>
      <c r="C70" s="41"/>
      <c r="D70" s="41"/>
      <c r="E70" s="41"/>
      <c r="F70" s="14"/>
      <c r="G70" s="41"/>
      <c r="H70" s="41"/>
      <c r="I70" s="41"/>
      <c r="J70" s="63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4"/>
      <c r="AK70" s="44"/>
    </row>
    <row r="71" spans="1:37" ht="15">
      <c r="A71" s="13"/>
      <c r="B71" s="213" t="s">
        <v>87</v>
      </c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44"/>
      <c r="AK71" s="44"/>
    </row>
    <row r="72" spans="1:37" ht="15">
      <c r="A72" s="13"/>
      <c r="B72" s="213" t="s">
        <v>88</v>
      </c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44"/>
      <c r="AK72" s="44"/>
    </row>
    <row r="73" spans="1:37" ht="12.75">
      <c r="A73" s="13"/>
      <c r="B73" s="17"/>
      <c r="C73" s="14"/>
      <c r="D73" s="14"/>
      <c r="E73" s="14"/>
      <c r="F73" s="14"/>
      <c r="G73" s="14"/>
      <c r="H73" s="14"/>
      <c r="I73" s="14"/>
      <c r="J73" s="43"/>
      <c r="K73" s="28"/>
      <c r="L73" s="28"/>
      <c r="M73" s="28"/>
      <c r="N73" s="28"/>
      <c r="O73" s="28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41"/>
      <c r="AI73" s="41"/>
      <c r="AJ73" s="44"/>
      <c r="AK73" s="44"/>
    </row>
    <row r="74" spans="1:37" ht="25.5" customHeight="1">
      <c r="A74" s="13"/>
      <c r="B74" s="18" t="s">
        <v>17</v>
      </c>
      <c r="C74" s="14"/>
      <c r="D74" s="14"/>
      <c r="E74" s="14"/>
      <c r="F74" s="14"/>
      <c r="G74" s="14"/>
      <c r="H74" s="14"/>
      <c r="I74" s="54" t="s">
        <v>90</v>
      </c>
      <c r="J74" s="43"/>
      <c r="K74" s="28"/>
      <c r="L74" s="28"/>
      <c r="M74" s="28"/>
      <c r="N74" s="28"/>
      <c r="O74" s="28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41"/>
      <c r="AI74" s="41"/>
      <c r="AJ74" s="44"/>
      <c r="AK74" s="44"/>
    </row>
    <row r="75" spans="1:37" ht="25.5" customHeight="1">
      <c r="A75" s="13"/>
      <c r="B75" s="18" t="s">
        <v>11</v>
      </c>
      <c r="C75" s="14"/>
      <c r="D75" s="214" t="s">
        <v>18</v>
      </c>
      <c r="E75" s="214"/>
      <c r="F75" s="214"/>
      <c r="G75" s="214"/>
      <c r="H75" s="14"/>
      <c r="I75" s="54" t="s">
        <v>20</v>
      </c>
      <c r="J75" s="43"/>
      <c r="K75" s="28"/>
      <c r="L75" s="28"/>
      <c r="M75" s="28"/>
      <c r="N75" s="28"/>
      <c r="O75" s="28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1"/>
      <c r="AI75" s="41"/>
      <c r="AJ75" s="44"/>
      <c r="AK75" s="44"/>
    </row>
    <row r="76" spans="1:37" ht="25.5" customHeight="1">
      <c r="A76" s="13"/>
      <c r="B76" s="18"/>
      <c r="C76" s="14"/>
      <c r="D76" s="214" t="s">
        <v>18</v>
      </c>
      <c r="E76" s="214"/>
      <c r="F76" s="214"/>
      <c r="G76" s="214"/>
      <c r="H76" s="14"/>
      <c r="I76" s="14"/>
      <c r="J76" s="43"/>
      <c r="K76" s="28"/>
      <c r="L76" s="28"/>
      <c r="M76" s="28"/>
      <c r="N76" s="28"/>
      <c r="O76" s="28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41"/>
      <c r="AI76" s="41"/>
      <c r="AJ76" s="44"/>
      <c r="AK76" s="44"/>
    </row>
    <row r="77" spans="1:37" ht="25.5" customHeight="1">
      <c r="A77" s="13"/>
      <c r="B77" s="17"/>
      <c r="C77" s="14"/>
      <c r="D77" s="14"/>
      <c r="E77" s="14"/>
      <c r="F77" s="14"/>
      <c r="G77" s="14"/>
      <c r="H77" s="14"/>
      <c r="I77" s="14"/>
      <c r="J77" s="43"/>
      <c r="K77" s="28"/>
      <c r="L77" s="28"/>
      <c r="M77" s="28"/>
      <c r="N77" s="28"/>
      <c r="O77" s="28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41"/>
      <c r="AI77" s="41"/>
      <c r="AJ77" s="44"/>
      <c r="AK77" s="44"/>
    </row>
  </sheetData>
  <sheetProtection/>
  <mergeCells count="37">
    <mergeCell ref="B72:AI72"/>
    <mergeCell ref="D75:G75"/>
    <mergeCell ref="D76:G76"/>
    <mergeCell ref="G61:I61"/>
    <mergeCell ref="B63:B64"/>
    <mergeCell ref="G63:I64"/>
    <mergeCell ref="B66:B67"/>
    <mergeCell ref="G66:I67"/>
    <mergeCell ref="B71:AI71"/>
    <mergeCell ref="AI12:AI13"/>
    <mergeCell ref="AJ12:AJ13"/>
    <mergeCell ref="AJ15:AJ23"/>
    <mergeCell ref="AJ26:AJ33"/>
    <mergeCell ref="AJ36:AJ56"/>
    <mergeCell ref="G60:I60"/>
    <mergeCell ref="I8:K8"/>
    <mergeCell ref="L8:M8"/>
    <mergeCell ref="AH8:AI8"/>
    <mergeCell ref="B9:F9"/>
    <mergeCell ref="I9:K9"/>
    <mergeCell ref="B12:B13"/>
    <mergeCell ref="C12:E12"/>
    <mergeCell ref="F12:F13"/>
    <mergeCell ref="G12:G13"/>
    <mergeCell ref="H12:AH12"/>
    <mergeCell ref="E6:F6"/>
    <mergeCell ref="G6:H6"/>
    <mergeCell ref="B7:D7"/>
    <mergeCell ref="E7:F7"/>
    <mergeCell ref="G7:H7"/>
    <mergeCell ref="I7:J7"/>
    <mergeCell ref="J1:AJ1"/>
    <mergeCell ref="A3:J3"/>
    <mergeCell ref="K3:M3"/>
    <mergeCell ref="A4:J4"/>
    <mergeCell ref="K4:M4"/>
    <mergeCell ref="C5:G5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Горный</cp:lastModifiedBy>
  <cp:lastPrinted>2023-09-04T06:43:42Z</cp:lastPrinted>
  <dcterms:created xsi:type="dcterms:W3CDTF">2002-10-01T05:03:04Z</dcterms:created>
  <dcterms:modified xsi:type="dcterms:W3CDTF">2023-09-11T06:57:17Z</dcterms:modified>
  <cp:category/>
  <cp:version/>
  <cp:contentType/>
  <cp:contentStatus/>
</cp:coreProperties>
</file>